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15210" windowHeight="10050" activeTab="0"/>
  </bookViews>
  <sheets>
    <sheet name="重量表" sheetId="1" r:id="rId1"/>
    <sheet name="保護解除の仕方" sheetId="2" r:id="rId2"/>
  </sheets>
  <definedNames/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N3" authorId="0">
      <text>
        <r>
          <rPr>
            <sz val="11"/>
            <rFont val="ＭＳ Ｐゴシック"/>
            <family val="3"/>
          </rPr>
          <t>H19.2.9買取価格
取引は１kg.単位</t>
        </r>
      </text>
    </comment>
    <comment ref="N4" authorId="0">
      <text>
        <r>
          <rPr>
            <sz val="12"/>
            <rFont val="ＭＳ Ｐゴシック"/>
            <family val="3"/>
          </rPr>
          <t>H19.2.9買取価格
取引は30㎏単位</t>
        </r>
      </text>
    </comment>
    <comment ref="M2" authorId="0">
      <text>
        <r>
          <rPr>
            <sz val="12"/>
            <rFont val="ＭＳ Ｐゴシック"/>
            <family val="3"/>
          </rPr>
          <t>単価は時価を
入力する。</t>
        </r>
      </text>
    </comment>
  </commentList>
</comments>
</file>

<file path=xl/sharedStrings.xml><?xml version="1.0" encoding="utf-8"?>
<sst xmlns="http://schemas.openxmlformats.org/spreadsheetml/2006/main" count="57" uniqueCount="49">
  <si>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</si>
  <si>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</si>
  <si>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t>縦</t>
  </si>
  <si>
    <t>横</t>
  </si>
  <si>
    <t>鉄</t>
  </si>
  <si>
    <t>銅</t>
  </si>
  <si>
    <t>重量→</t>
  </si>
  <si>
    <t>体積→</t>
  </si>
  <si>
    <t>立方体・直方体</t>
  </si>
  <si>
    <t>外径</t>
  </si>
  <si>
    <t>内径</t>
  </si>
  <si>
    <t>長さ</t>
  </si>
  <si>
    <t>高さ（長さ）</t>
  </si>
  <si>
    <t>金</t>
  </si>
  <si>
    <t>亜鉛</t>
  </si>
  <si>
    <t>錫</t>
  </si>
  <si>
    <t>銀</t>
  </si>
  <si>
    <t>単価/㎏</t>
  </si>
  <si>
    <t>価格</t>
  </si>
  <si>
    <t>直径</t>
  </si>
  <si>
    <t>体積</t>
  </si>
  <si>
    <t>重量</t>
  </si>
  <si>
    <t>球</t>
  </si>
  <si>
    <t>入力してください。</t>
  </si>
  <si>
    <t>単価は時価を</t>
  </si>
  <si>
    <t>円柱（丸棒）・管柱</t>
  </si>
  <si>
    <t>白金</t>
  </si>
  <si>
    <t>入力・書き換えは黄色のセルだけで全て半角英数で入力します。</t>
  </si>
  <si>
    <r>
      <t>※保護の解除の仕方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</si>
  <si>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⇒名称の下、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</t>
    </r>
    <r>
      <rPr>
        <sz val="12"/>
        <rFont val="ＭＳ Ｐゴシック"/>
        <family val="3"/>
      </rPr>
      <t>して⇒</t>
    </r>
  </si>
  <si>
    <r>
      <t>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</si>
  <si>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 xml:space="preserve">※ この保護解除の仕方は </t>
    </r>
    <r>
      <rPr>
        <sz val="11"/>
        <color indexed="10"/>
        <rFont val="ＭＳ Ｐゴシック"/>
        <family val="3"/>
      </rPr>
      <t xml:space="preserve">Excel 2003 </t>
    </r>
    <r>
      <rPr>
        <sz val="11"/>
        <rFont val="ＭＳ Ｐゴシック"/>
        <family val="3"/>
      </rPr>
      <t>の例です、解除方法はExcelのバージョンによって違います。</t>
    </r>
  </si>
  <si>
    <r>
      <t>材質・</t>
    </r>
    <r>
      <rPr>
        <b/>
        <sz val="11"/>
        <color indexed="10"/>
        <rFont val="ＭＳ Ｐゴシック"/>
        <family val="3"/>
      </rPr>
      <t>コード</t>
    </r>
  </si>
  <si>
    <t>アルミ</t>
  </si>
  <si>
    <t>go</t>
  </si>
  <si>
    <t>pl</t>
  </si>
  <si>
    <t>si</t>
  </si>
  <si>
    <t>co</t>
  </si>
  <si>
    <t>ir</t>
  </si>
  <si>
    <t>al</t>
  </si>
  <si>
    <t>ti</t>
  </si>
  <si>
    <t>zi</t>
  </si>
  <si>
    <r>
      <t xml:space="preserve"> 材質・</t>
    </r>
    <r>
      <rPr>
        <b/>
        <sz val="12"/>
        <color indexed="10"/>
        <rFont val="ＭＳ Ｐゴシック"/>
        <family val="3"/>
      </rPr>
      <t>コード</t>
    </r>
    <r>
      <rPr>
        <sz val="12"/>
        <rFont val="ＭＳ Ｐゴシック"/>
        <family val="3"/>
      </rPr>
      <t xml:space="preserve"> </t>
    </r>
  </si>
  <si>
    <r>
      <t>入力は数値だけです「</t>
    </r>
    <r>
      <rPr>
        <b/>
        <sz val="11"/>
        <color indexed="12"/>
        <rFont val="ＭＳ Ｐゴシック"/>
        <family val="3"/>
      </rPr>
      <t>cm</t>
    </r>
    <r>
      <rPr>
        <sz val="11"/>
        <color indexed="10"/>
        <rFont val="ＭＳ Ｐゴシック"/>
        <family val="3"/>
      </rPr>
      <t>」などの</t>
    </r>
    <r>
      <rPr>
        <sz val="11"/>
        <color indexed="12"/>
        <rFont val="ＭＳ Ｐゴシック"/>
        <family val="3"/>
      </rPr>
      <t>単位は</t>
    </r>
    <r>
      <rPr>
        <sz val="11"/>
        <color indexed="10"/>
        <rFont val="ＭＳ Ｐゴシック"/>
        <family val="3"/>
      </rPr>
      <t>自動で入ります。</t>
    </r>
  </si>
  <si>
    <r>
      <t>材質はクリック⇒</t>
    </r>
    <r>
      <rPr>
        <sz val="11"/>
        <color indexed="23"/>
        <rFont val="ＭＳ Ｐゴシック"/>
        <family val="3"/>
      </rPr>
      <t>▼</t>
    </r>
    <r>
      <rPr>
        <sz val="11"/>
        <color indexed="10"/>
        <rFont val="ＭＳ Ｐゴシック"/>
        <family val="3"/>
      </rPr>
      <t>をクリックして表示されるリストから入力する。</t>
    </r>
  </si>
  <si>
    <t>アルミ</t>
  </si>
  <si>
    <t>※</t>
  </si>
  <si>
    <r>
      <t>ビスタ</t>
    </r>
    <r>
      <rPr>
        <sz val="11"/>
        <rFont val="ＭＳ Ｐゴシック"/>
        <family val="3"/>
      </rPr>
      <t>の場合⇒</t>
    </r>
    <r>
      <rPr>
        <b/>
        <sz val="12"/>
        <color indexed="10"/>
        <rFont val="ＭＳ Ｐゴシック"/>
        <family val="3"/>
      </rPr>
      <t>校閲</t>
    </r>
    <r>
      <rPr>
        <sz val="11"/>
        <rFont val="ＭＳ Ｐゴシック"/>
        <family val="3"/>
      </rPr>
      <t>⇒シートの保護⇒・・・後は同じ</t>
    </r>
  </si>
  <si>
    <t>保護解除しないと、写真を挿入（変更）したり文字を書き込むことが出来ません。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</si>
</sst>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&quot;m㎡.&quot;"/>
    <numFmt numFmtId="181" formatCode="0.000&quot;㎜&quot;"/>
    <numFmt numFmtId="182" formatCode="0.000_);[Red]\(0.000\)"/>
    <numFmt numFmtId="183" formatCode="0.00_ "/>
    <numFmt numFmtId="184" formatCode="0.000_ "/>
    <numFmt numFmtId="185" formatCode="0.0_ "/>
    <numFmt numFmtId="186" formatCode="0.00_);[Red]\(0.00\)"/>
    <numFmt numFmtId="187" formatCode="0_ "/>
    <numFmt numFmtId="188" formatCode="0.0000_ "/>
    <numFmt numFmtId="189" formatCode="0.0000"/>
    <numFmt numFmtId="190" formatCode="0.0000\A"/>
    <numFmt numFmtId="191" formatCode="0.0000&quot;㎠&quot;"/>
    <numFmt numFmtId="192" formatCode="0.00&quot;㎏&quot;"/>
    <numFmt numFmtId="193" formatCode="0.00&quot;㎝&quot;"/>
    <numFmt numFmtId="194" formatCode="0.00&quot;㎠&quot;"/>
    <numFmt numFmtId="195" formatCode="0.000&quot;㎝&quot;"/>
    <numFmt numFmtId="196" formatCode="0.000&quot;㎠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60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60"/>
      <name val="ＭＳ Ｐゴシック"/>
      <family val="3"/>
    </font>
    <font>
      <sz val="11"/>
      <color indexed="23"/>
      <name val="ＭＳ Ｐゴシック"/>
      <family val="3"/>
    </font>
    <font>
      <b/>
      <sz val="14"/>
      <color indexed="12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lightGray">
        <fgColor indexed="31"/>
      </patternFill>
    </fill>
    <fill>
      <patternFill patternType="lightGray">
        <fgColor indexed="42"/>
      </patternFill>
    </fill>
    <fill>
      <patternFill patternType="gray125">
        <fgColor indexed="43"/>
      </patternFill>
    </fill>
    <fill>
      <patternFill patternType="lightGray">
        <fgColor indexed="26"/>
      </patternFill>
    </fill>
    <fill>
      <patternFill patternType="lightGray">
        <fgColor indexed="27"/>
      </patternFill>
    </fill>
    <fill>
      <patternFill patternType="gray0625">
        <fgColor indexed="27"/>
      </patternFill>
    </fill>
  </fills>
  <borders count="67">
    <border>
      <left/>
      <right/>
      <top/>
      <bottom/>
      <diagonal/>
    </border>
    <border>
      <left style="dashed">
        <color indexed="11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ashed">
        <color indexed="11"/>
      </left>
      <right style="double">
        <color indexed="11"/>
      </right>
      <top>
        <color indexed="63"/>
      </top>
      <bottom style="dashed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 style="dashed">
        <color indexed="11"/>
      </right>
      <top>
        <color indexed="63"/>
      </top>
      <bottom style="dashed">
        <color indexed="11"/>
      </bottom>
    </border>
    <border>
      <left>
        <color indexed="63"/>
      </left>
      <right style="dashed">
        <color indexed="11"/>
      </right>
      <top style="dashed">
        <color indexed="11"/>
      </top>
      <bottom style="dashed">
        <color indexed="11"/>
      </bottom>
    </border>
    <border>
      <left>
        <color indexed="63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ouble">
        <color indexed="15"/>
      </left>
      <right style="dashed">
        <color indexed="15"/>
      </right>
      <top>
        <color indexed="63"/>
      </top>
      <bottom>
        <color indexed="63"/>
      </bottom>
    </border>
    <border>
      <left style="double">
        <color indexed="11"/>
      </left>
      <right style="dashed">
        <color indexed="11"/>
      </right>
      <top style="double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>
        <color indexed="63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>
        <color indexed="63"/>
      </top>
      <bottom style="dashed">
        <color indexed="11"/>
      </bottom>
    </border>
    <border>
      <left style="double">
        <color indexed="11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5"/>
      </left>
      <right>
        <color indexed="63"/>
      </right>
      <top>
        <color indexed="63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dashed">
        <color indexed="15"/>
      </right>
      <top style="double">
        <color indexed="15"/>
      </top>
      <bottom style="mediumDashDotDot">
        <color indexed="15"/>
      </bottom>
    </border>
    <border>
      <left style="dashed">
        <color indexed="15"/>
      </left>
      <right style="dashed">
        <color indexed="15"/>
      </right>
      <top style="double">
        <color indexed="15"/>
      </top>
      <bottom style="mediumDashDotDot">
        <color indexed="15"/>
      </bottom>
    </border>
    <border>
      <left style="dashed">
        <color indexed="15"/>
      </left>
      <right>
        <color indexed="63"/>
      </right>
      <top style="double">
        <color indexed="15"/>
      </top>
      <bottom style="mediumDashDotDot">
        <color indexed="15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 style="dashed">
        <color indexed="15"/>
      </left>
      <right style="dashed">
        <color indexed="15"/>
      </right>
      <top>
        <color indexed="63"/>
      </top>
      <bottom>
        <color indexed="63"/>
      </bottom>
    </border>
    <border>
      <left style="dashed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5"/>
      </right>
      <top>
        <color indexed="63"/>
      </top>
      <bottom style="mediumDashDotDot">
        <color indexed="15"/>
      </bottom>
    </border>
    <border>
      <left style="double">
        <color indexed="15"/>
      </left>
      <right style="dashed">
        <color indexed="15"/>
      </right>
      <top style="mediumDashDotDot">
        <color indexed="15"/>
      </top>
      <bottom style="double">
        <color indexed="15"/>
      </bottom>
    </border>
    <border>
      <left style="dashed">
        <color indexed="15"/>
      </left>
      <right>
        <color indexed="63"/>
      </right>
      <top style="mediumDashDotDot">
        <color indexed="15"/>
      </top>
      <bottom style="double">
        <color indexed="15"/>
      </bottom>
    </border>
    <border>
      <left style="mediumDashDotDot">
        <color indexed="15"/>
      </left>
      <right style="dashed">
        <color indexed="15"/>
      </right>
      <top style="mediumDashDotDot">
        <color indexed="15"/>
      </top>
      <bottom style="double">
        <color indexed="15"/>
      </bottom>
    </border>
    <border>
      <left>
        <color indexed="63"/>
      </left>
      <right>
        <color indexed="63"/>
      </right>
      <top style="double">
        <color indexed="15"/>
      </top>
      <bottom>
        <color indexed="63"/>
      </bottom>
    </border>
    <border>
      <left style="double">
        <color indexed="15"/>
      </left>
      <right style="dashed">
        <color indexed="15"/>
      </right>
      <top>
        <color indexed="63"/>
      </top>
      <bottom style="double">
        <color indexed="15"/>
      </bottom>
    </border>
    <border>
      <left style="double">
        <color indexed="14"/>
      </left>
      <right style="medium">
        <color indexed="14"/>
      </right>
      <top style="double">
        <color indexed="14"/>
      </top>
      <bottom style="double">
        <color indexed="14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5"/>
      </left>
      <right>
        <color indexed="63"/>
      </right>
      <top style="double">
        <color indexed="15"/>
      </top>
      <bottom style="double">
        <color indexed="15"/>
      </bottom>
    </border>
    <border>
      <left>
        <color indexed="63"/>
      </left>
      <right style="double">
        <color indexed="15"/>
      </right>
      <top style="double">
        <color indexed="15"/>
      </top>
      <bottom style="double">
        <color indexed="15"/>
      </bottom>
    </border>
    <border>
      <left style="double">
        <color indexed="11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>
        <color indexed="63"/>
      </bottom>
    </border>
    <border>
      <left>
        <color indexed="63"/>
      </left>
      <right>
        <color indexed="63"/>
      </right>
      <top style="dashed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ashed">
        <color indexed="11"/>
      </top>
      <bottom>
        <color indexed="63"/>
      </bottom>
    </border>
    <border>
      <left style="double">
        <color indexed="15"/>
      </left>
      <right style="dashed">
        <color indexed="15"/>
      </right>
      <top style="double">
        <color indexed="15"/>
      </top>
      <bottom style="double">
        <color indexed="15"/>
      </bottom>
    </border>
    <border>
      <left style="dashed">
        <color indexed="15"/>
      </left>
      <right style="dashed">
        <color indexed="15"/>
      </right>
      <top style="double">
        <color indexed="15"/>
      </top>
      <bottom style="double">
        <color indexed="15"/>
      </bottom>
    </border>
    <border>
      <left style="dashed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 style="double">
        <color indexed="15"/>
      </right>
      <top style="mediumDashDotDot">
        <color indexed="15"/>
      </top>
      <bottom style="double">
        <color indexed="15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mediumDashDotDot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mediumDashDotDot">
        <color indexed="11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>
        <color indexed="14"/>
      </left>
      <right style="medium">
        <color indexed="14"/>
      </right>
      <top style="double">
        <color indexed="14"/>
      </top>
      <bottom style="double">
        <color indexed="14"/>
      </bottom>
    </border>
    <border>
      <left style="medium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ashed">
        <color indexed="15"/>
      </left>
      <right style="dashed">
        <color indexed="15"/>
      </right>
      <top>
        <color indexed="63"/>
      </top>
      <bottom style="double">
        <color indexed="15"/>
      </bottom>
    </border>
    <border>
      <left>
        <color indexed="63"/>
      </left>
      <right style="double">
        <color indexed="15"/>
      </right>
      <top>
        <color indexed="63"/>
      </top>
      <bottom style="double">
        <color indexed="1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 applyProtection="1">
      <alignment horizontal="distributed" vertical="center"/>
      <protection locked="0"/>
    </xf>
    <xf numFmtId="0" fontId="0" fillId="2" borderId="4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95" fontId="0" fillId="0" borderId="0" xfId="0" applyNumberFormat="1" applyFill="1" applyBorder="1" applyAlignment="1" applyProtection="1">
      <alignment horizontal="distributed" vertical="center"/>
      <protection/>
    </xf>
    <xf numFmtId="42" fontId="0" fillId="0" borderId="0" xfId="0" applyNumberFormat="1" applyAlignment="1">
      <alignment horizontal="distributed" vertical="center"/>
    </xf>
    <xf numFmtId="0" fontId="0" fillId="0" borderId="0" xfId="0" applyAlignment="1">
      <alignment horizontal="center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193" fontId="4" fillId="4" borderId="8" xfId="0" applyNumberFormat="1" applyFont="1" applyFill="1" applyBorder="1" applyAlignment="1" applyProtection="1">
      <alignment horizontal="distributed" vertical="center"/>
      <protection locked="0"/>
    </xf>
    <xf numFmtId="0" fontId="13" fillId="3" borderId="9" xfId="0" applyFont="1" applyFill="1" applyBorder="1" applyAlignment="1">
      <alignment horizontal="distributed" vertical="center"/>
    </xf>
    <xf numFmtId="0" fontId="13" fillId="3" borderId="10" xfId="0" applyFont="1" applyFill="1" applyBorder="1" applyAlignment="1">
      <alignment horizontal="distributed" vertical="center"/>
    </xf>
    <xf numFmtId="0" fontId="13" fillId="3" borderId="11" xfId="0" applyFont="1" applyFill="1" applyBorder="1" applyAlignment="1">
      <alignment horizontal="distributed" vertical="center"/>
    </xf>
    <xf numFmtId="0" fontId="13" fillId="3" borderId="12" xfId="0" applyFont="1" applyFill="1" applyBorder="1" applyAlignment="1">
      <alignment horizontal="distributed" vertical="center"/>
    </xf>
    <xf numFmtId="42" fontId="2" fillId="5" borderId="13" xfId="0" applyNumberFormat="1" applyFont="1" applyFill="1" applyBorder="1" applyAlignment="1" applyProtection="1">
      <alignment horizontal="distributed" vertical="center"/>
      <protection locked="0"/>
    </xf>
    <xf numFmtId="42" fontId="2" fillId="5" borderId="14" xfId="0" applyNumberFormat="1" applyFont="1" applyFill="1" applyBorder="1" applyAlignment="1" applyProtection="1">
      <alignment horizontal="distributed" vertical="center"/>
      <protection locked="0"/>
    </xf>
    <xf numFmtId="42" fontId="2" fillId="5" borderId="15" xfId="0" applyNumberFormat="1" applyFont="1" applyFill="1" applyBorder="1" applyAlignment="1" applyProtection="1">
      <alignment horizontal="distributed" vertical="center"/>
      <protection locked="0"/>
    </xf>
    <xf numFmtId="0" fontId="2" fillId="0" borderId="16" xfId="0" applyFont="1" applyFill="1" applyBorder="1" applyAlignment="1">
      <alignment horizontal="distributed" vertical="center"/>
    </xf>
    <xf numFmtId="0" fontId="14" fillId="0" borderId="17" xfId="0" applyFont="1" applyBorder="1" applyAlignment="1" applyProtection="1">
      <alignment horizontal="distributed" vertical="center"/>
      <protection/>
    </xf>
    <xf numFmtId="42" fontId="14" fillId="0" borderId="17" xfId="0" applyNumberFormat="1" applyFont="1" applyBorder="1" applyAlignment="1" applyProtection="1">
      <alignment horizontal="distributed" vertical="center"/>
      <protection/>
    </xf>
    <xf numFmtId="0" fontId="2" fillId="3" borderId="18" xfId="0" applyFont="1" applyFill="1" applyBorder="1" applyAlignment="1">
      <alignment horizontal="distributed" vertical="center"/>
    </xf>
    <xf numFmtId="0" fontId="2" fillId="3" borderId="19" xfId="0" applyFont="1" applyFill="1" applyBorder="1" applyAlignment="1">
      <alignment horizontal="distributed" vertical="center"/>
    </xf>
    <xf numFmtId="0" fontId="2" fillId="3" borderId="20" xfId="0" applyFont="1" applyFill="1" applyBorder="1" applyAlignment="1">
      <alignment horizontal="distributed" vertical="center"/>
    </xf>
    <xf numFmtId="0" fontId="15" fillId="2" borderId="21" xfId="0" applyFont="1" applyFill="1" applyBorder="1" applyAlignment="1" applyProtection="1">
      <alignment horizontal="distributed" vertical="center"/>
      <protection/>
    </xf>
    <xf numFmtId="193" fontId="2" fillId="5" borderId="8" xfId="0" applyNumberFormat="1" applyFont="1" applyFill="1" applyBorder="1" applyAlignment="1" applyProtection="1">
      <alignment horizontal="distributed" vertical="center"/>
      <protection locked="0"/>
    </xf>
    <xf numFmtId="193" fontId="2" fillId="5" borderId="22" xfId="0" applyNumberFormat="1" applyFont="1" applyFill="1" applyBorder="1" applyAlignment="1" applyProtection="1">
      <alignment horizontal="distributed" vertical="center"/>
      <protection locked="0"/>
    </xf>
    <xf numFmtId="193" fontId="2" fillId="5" borderId="23" xfId="0" applyNumberFormat="1" applyFont="1" applyFill="1" applyBorder="1" applyAlignment="1" applyProtection="1">
      <alignment horizontal="distributed" vertical="center"/>
      <protection locked="0"/>
    </xf>
    <xf numFmtId="0" fontId="12" fillId="3" borderId="24" xfId="0" applyFont="1" applyFill="1" applyBorder="1" applyAlignment="1" applyProtection="1">
      <alignment horizontal="distributed" vertical="center"/>
      <protection/>
    </xf>
    <xf numFmtId="42" fontId="7" fillId="6" borderId="21" xfId="0" applyNumberFormat="1" applyFont="1" applyFill="1" applyBorder="1" applyAlignment="1" applyProtection="1">
      <alignment horizontal="distributed" vertical="center"/>
      <protection/>
    </xf>
    <xf numFmtId="0" fontId="15" fillId="3" borderId="25" xfId="0" applyFont="1" applyFill="1" applyBorder="1" applyAlignment="1">
      <alignment horizontal="distributed" vertical="center"/>
    </xf>
    <xf numFmtId="194" fontId="7" fillId="6" borderId="26" xfId="0" applyNumberFormat="1" applyFont="1" applyFill="1" applyBorder="1" applyAlignment="1">
      <alignment horizontal="distributed" vertical="center"/>
    </xf>
    <xf numFmtId="0" fontId="15" fillId="3" borderId="27" xfId="0" applyFont="1" applyFill="1" applyBorder="1" applyAlignment="1">
      <alignment horizontal="distributed" vertical="center"/>
    </xf>
    <xf numFmtId="0" fontId="2" fillId="0" borderId="0" xfId="0" applyFont="1" applyAlignment="1" applyProtection="1">
      <alignment horizontal="distributed" vertical="center"/>
      <protection locked="0"/>
    </xf>
    <xf numFmtId="192" fontId="7" fillId="0" borderId="28" xfId="0" applyNumberFormat="1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14" fillId="0" borderId="17" xfId="0" applyFont="1" applyFill="1" applyBorder="1" applyAlignment="1" applyProtection="1">
      <alignment horizontal="distributed" vertical="center"/>
      <protection/>
    </xf>
    <xf numFmtId="0" fontId="2" fillId="3" borderId="18" xfId="0" applyFont="1" applyFill="1" applyBorder="1" applyAlignment="1" applyProtection="1">
      <alignment horizontal="distributed" vertical="center"/>
      <protection/>
    </xf>
    <xf numFmtId="0" fontId="15" fillId="3" borderId="19" xfId="0" applyFont="1" applyFill="1" applyBorder="1" applyAlignment="1" applyProtection="1">
      <alignment horizontal="distributed" vertical="center"/>
      <protection/>
    </xf>
    <xf numFmtId="0" fontId="15" fillId="3" borderId="20" xfId="0" applyFont="1" applyFill="1" applyBorder="1" applyAlignment="1" applyProtection="1">
      <alignment horizontal="distributed" vertical="center"/>
      <protection/>
    </xf>
    <xf numFmtId="193" fontId="2" fillId="5" borderId="29" xfId="0" applyNumberFormat="1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>
      <alignment horizontal="distributed" vertical="center"/>
    </xf>
    <xf numFmtId="0" fontId="12" fillId="0" borderId="30" xfId="0" applyFont="1" applyBorder="1" applyAlignment="1">
      <alignment horizontal="center" vertical="center"/>
    </xf>
    <xf numFmtId="192" fontId="7" fillId="6" borderId="26" xfId="0" applyNumberFormat="1" applyFont="1" applyFill="1" applyBorder="1" applyAlignment="1" applyProtection="1">
      <alignment horizontal="distributed" vertical="center"/>
      <protection/>
    </xf>
    <xf numFmtId="0" fontId="0" fillId="2" borderId="31" xfId="0" applyFill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" fillId="2" borderId="34" xfId="0" applyFont="1" applyFill="1" applyBorder="1" applyAlignment="1" applyProtection="1">
      <alignment horizontal="distributed" vertical="center"/>
      <protection/>
    </xf>
    <xf numFmtId="0" fontId="2" fillId="0" borderId="35" xfId="0" applyFont="1" applyBorder="1" applyAlignment="1">
      <alignment horizontal="distributed" vertical="center"/>
    </xf>
    <xf numFmtId="0" fontId="11" fillId="5" borderId="36" xfId="0" applyFont="1" applyFill="1" applyBorder="1" applyAlignment="1">
      <alignment horizontal="distributed" vertical="center"/>
    </xf>
    <xf numFmtId="0" fontId="11" fillId="5" borderId="37" xfId="0" applyFont="1" applyFill="1" applyBorder="1" applyAlignment="1">
      <alignment horizontal="distributed" vertical="center"/>
    </xf>
    <xf numFmtId="0" fontId="11" fillId="5" borderId="38" xfId="0" applyFont="1" applyFill="1" applyBorder="1" applyAlignment="1">
      <alignment horizontal="distributed" vertical="center"/>
    </xf>
    <xf numFmtId="0" fontId="11" fillId="5" borderId="39" xfId="0" applyFont="1" applyFill="1" applyBorder="1" applyAlignment="1">
      <alignment horizontal="distributed" vertical="center"/>
    </xf>
    <xf numFmtId="0" fontId="11" fillId="5" borderId="40" xfId="0" applyFont="1" applyFill="1" applyBorder="1" applyAlignment="1">
      <alignment horizontal="distributed" vertical="center"/>
    </xf>
    <xf numFmtId="0" fontId="11" fillId="5" borderId="41" xfId="0" applyFont="1" applyFill="1" applyBorder="1" applyAlignment="1">
      <alignment horizontal="distributed" vertical="center"/>
    </xf>
    <xf numFmtId="0" fontId="11" fillId="5" borderId="42" xfId="0" applyFont="1" applyFill="1" applyBorder="1" applyAlignment="1">
      <alignment horizontal="distributed" vertical="center"/>
    </xf>
    <xf numFmtId="0" fontId="11" fillId="5" borderId="43" xfId="0" applyFont="1" applyFill="1" applyBorder="1" applyAlignment="1">
      <alignment horizontal="distributed" vertical="center"/>
    </xf>
    <xf numFmtId="0" fontId="11" fillId="5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0" fontId="2" fillId="2" borderId="46" xfId="0" applyFont="1" applyFill="1" applyBorder="1" applyAlignment="1">
      <alignment horizontal="distributed" vertical="center"/>
    </xf>
    <xf numFmtId="0" fontId="2" fillId="2" borderId="47" xfId="0" applyFont="1" applyFill="1" applyBorder="1" applyAlignment="1">
      <alignment horizontal="distributed" vertical="center"/>
    </xf>
    <xf numFmtId="0" fontId="2" fillId="2" borderId="45" xfId="0" applyFont="1" applyFill="1" applyBorder="1" applyAlignment="1" applyProtection="1">
      <alignment horizontal="distributed" vertical="center"/>
      <protection/>
    </xf>
    <xf numFmtId="0" fontId="2" fillId="2" borderId="46" xfId="0" applyFont="1" applyFill="1" applyBorder="1" applyAlignment="1" applyProtection="1">
      <alignment horizontal="distributed" vertical="center"/>
      <protection/>
    </xf>
    <xf numFmtId="0" fontId="2" fillId="2" borderId="47" xfId="0" applyFont="1" applyFill="1" applyBorder="1" applyAlignment="1" applyProtection="1">
      <alignment horizontal="distributed" vertical="center"/>
      <protection/>
    </xf>
    <xf numFmtId="192" fontId="7" fillId="6" borderId="26" xfId="0" applyNumberFormat="1" applyFont="1" applyFill="1" applyBorder="1" applyAlignment="1" applyProtection="1">
      <alignment horizontal="distributed" vertical="center"/>
      <protection/>
    </xf>
    <xf numFmtId="0" fontId="2" fillId="0" borderId="48" xfId="0" applyFont="1" applyBorder="1" applyAlignment="1">
      <alignment horizontal="distributed" vertical="center"/>
    </xf>
    <xf numFmtId="0" fontId="0" fillId="5" borderId="31" xfId="0" applyFill="1" applyBorder="1" applyAlignment="1">
      <alignment horizontal="distributed" vertical="center"/>
    </xf>
    <xf numFmtId="0" fontId="0" fillId="5" borderId="32" xfId="0" applyFill="1" applyBorder="1" applyAlignment="1">
      <alignment horizontal="distributed" vertical="center"/>
    </xf>
    <xf numFmtId="0" fontId="0" fillId="5" borderId="33" xfId="0" applyFill="1" applyBorder="1" applyAlignment="1">
      <alignment horizontal="distributed" vertical="center"/>
    </xf>
    <xf numFmtId="0" fontId="6" fillId="7" borderId="49" xfId="0" applyFont="1" applyFill="1" applyBorder="1" applyAlignment="1">
      <alignment horizontal="distributed" vertical="center"/>
    </xf>
    <xf numFmtId="0" fontId="0" fillId="7" borderId="50" xfId="0" applyFill="1" applyBorder="1" applyAlignment="1">
      <alignment horizontal="distributed" vertical="center"/>
    </xf>
    <xf numFmtId="0" fontId="0" fillId="7" borderId="51" xfId="0" applyFill="1" applyBorder="1" applyAlignment="1">
      <alignment horizontal="distributed" vertical="center"/>
    </xf>
    <xf numFmtId="0" fontId="6" fillId="7" borderId="52" xfId="0" applyFont="1" applyFill="1" applyBorder="1" applyAlignment="1">
      <alignment horizontal="distributed" vertical="center"/>
    </xf>
    <xf numFmtId="0" fontId="0" fillId="7" borderId="53" xfId="0" applyFill="1" applyBorder="1" applyAlignment="1">
      <alignment horizontal="distributed" vertical="center"/>
    </xf>
    <xf numFmtId="0" fontId="0" fillId="7" borderId="54" xfId="0" applyFill="1" applyBorder="1" applyAlignment="1">
      <alignment horizontal="distributed" vertical="center"/>
    </xf>
    <xf numFmtId="0" fontId="4" fillId="7" borderId="55" xfId="0" applyFont="1" applyFill="1" applyBorder="1" applyAlignment="1">
      <alignment horizontal="distributed" vertical="center"/>
    </xf>
    <xf numFmtId="0" fontId="0" fillId="7" borderId="56" xfId="0" applyFill="1" applyBorder="1" applyAlignment="1">
      <alignment horizontal="distributed" vertical="center"/>
    </xf>
    <xf numFmtId="0" fontId="0" fillId="7" borderId="57" xfId="0" applyFill="1" applyBorder="1" applyAlignment="1">
      <alignment horizontal="distributed" vertical="center"/>
    </xf>
    <xf numFmtId="0" fontId="6" fillId="7" borderId="58" xfId="0" applyFont="1" applyFill="1" applyBorder="1" applyAlignment="1">
      <alignment horizontal="distributed" vertical="center"/>
    </xf>
    <xf numFmtId="0" fontId="0" fillId="7" borderId="0" xfId="0" applyFill="1" applyBorder="1" applyAlignment="1">
      <alignment horizontal="distributed" vertical="center"/>
    </xf>
    <xf numFmtId="0" fontId="0" fillId="7" borderId="59" xfId="0" applyFill="1" applyBorder="1" applyAlignment="1">
      <alignment horizontal="distributed" vertical="center"/>
    </xf>
    <xf numFmtId="0" fontId="2" fillId="7" borderId="60" xfId="0" applyFont="1" applyFill="1" applyBorder="1" applyAlignment="1">
      <alignment horizontal="distributed" vertical="center"/>
    </xf>
    <xf numFmtId="0" fontId="2" fillId="7" borderId="61" xfId="0" applyFont="1" applyFill="1" applyBorder="1" applyAlignment="1">
      <alignment horizontal="distributed" vertical="center"/>
    </xf>
    <xf numFmtId="0" fontId="2" fillId="7" borderId="62" xfId="0" applyFont="1" applyFill="1" applyBorder="1" applyAlignment="1">
      <alignment horizontal="distributed" vertical="center"/>
    </xf>
    <xf numFmtId="0" fontId="12" fillId="0" borderId="63" xfId="0" applyFont="1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17" fillId="7" borderId="31" xfId="0" applyFont="1" applyFill="1" applyBorder="1" applyAlignment="1">
      <alignment horizontal="distributed" vertical="center"/>
    </xf>
    <xf numFmtId="0" fontId="17" fillId="7" borderId="32" xfId="0" applyFont="1" applyFill="1" applyBorder="1" applyAlignment="1">
      <alignment horizontal="distributed" vertical="center"/>
    </xf>
    <xf numFmtId="0" fontId="17" fillId="7" borderId="3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94" fontId="7" fillId="0" borderId="17" xfId="0" applyNumberFormat="1" applyFont="1" applyFill="1" applyBorder="1" applyAlignment="1">
      <alignment horizontal="distributed" vertical="center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192" fontId="7" fillId="0" borderId="0" xfId="0" applyNumberFormat="1" applyFont="1" applyFill="1" applyBorder="1" applyAlignment="1" applyProtection="1">
      <alignment horizontal="distributed" vertical="center"/>
      <protection/>
    </xf>
    <xf numFmtId="0" fontId="15" fillId="0" borderId="28" xfId="0" applyFont="1" applyFill="1" applyBorder="1" applyAlignment="1">
      <alignment horizontal="distributed" vertical="center"/>
    </xf>
    <xf numFmtId="194" fontId="7" fillId="0" borderId="28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194" fontId="7" fillId="0" borderId="0" xfId="0" applyNumberFormat="1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193" fontId="0" fillId="0" borderId="0" xfId="0" applyNumberFormat="1" applyFill="1" applyBorder="1" applyAlignment="1" applyProtection="1">
      <alignment horizontal="distributed" vertical="center"/>
      <protection/>
    </xf>
    <xf numFmtId="192" fontId="10" fillId="0" borderId="0" xfId="0" applyNumberFormat="1" applyFont="1" applyBorder="1" applyAlignment="1" applyProtection="1">
      <alignment horizontal="distributed" vertical="center"/>
      <protection locked="0"/>
    </xf>
    <xf numFmtId="193" fontId="2" fillId="0" borderId="0" xfId="0" applyNumberFormat="1" applyFont="1" applyFill="1" applyBorder="1" applyAlignment="1" applyProtection="1">
      <alignment horizontal="distributed" vertical="center"/>
      <protection locked="0"/>
    </xf>
    <xf numFmtId="196" fontId="7" fillId="0" borderId="0" xfId="0" applyNumberFormat="1" applyFont="1" applyFill="1" applyBorder="1" applyAlignment="1" applyProtection="1">
      <alignment horizontal="distributed" vertical="center"/>
      <protection/>
    </xf>
    <xf numFmtId="192" fontId="4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/>
    </xf>
    <xf numFmtId="42" fontId="7" fillId="0" borderId="0" xfId="0" applyNumberFormat="1" applyFont="1" applyFill="1" applyBorder="1" applyAlignment="1" applyProtection="1">
      <alignment horizontal="distributed" vertical="center"/>
      <protection/>
    </xf>
    <xf numFmtId="196" fontId="7" fillId="6" borderId="65" xfId="0" applyNumberFormat="1" applyFont="1" applyFill="1" applyBorder="1" applyAlignment="1" applyProtection="1">
      <alignment horizontal="distributed" vertical="center"/>
      <protection/>
    </xf>
    <xf numFmtId="192" fontId="4" fillId="4" borderId="29" xfId="0" applyNumberFormat="1" applyFont="1" applyFill="1" applyBorder="1" applyAlignment="1" applyProtection="1">
      <alignment horizontal="distributed" vertical="center"/>
      <protection locked="0"/>
    </xf>
    <xf numFmtId="0" fontId="12" fillId="3" borderId="66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42" fontId="2" fillId="0" borderId="0" xfId="0" applyNumberFormat="1" applyFont="1" applyFill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10</xdr:row>
      <xdr:rowOff>295275</xdr:rowOff>
    </xdr:from>
    <xdr:to>
      <xdr:col>12</xdr:col>
      <xdr:colOff>495300</xdr:colOff>
      <xdr:row>11</xdr:row>
      <xdr:rowOff>304800</xdr:rowOff>
    </xdr:to>
    <xdr:sp>
      <xdr:nvSpPr>
        <xdr:cNvPr id="1" name="Line 12"/>
        <xdr:cNvSpPr>
          <a:spLocks/>
        </xdr:cNvSpPr>
      </xdr:nvSpPr>
      <xdr:spPr>
        <a:xfrm flipV="1">
          <a:off x="7743825" y="3305175"/>
          <a:ext cx="295275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190500</xdr:rowOff>
    </xdr:from>
    <xdr:to>
      <xdr:col>7</xdr:col>
      <xdr:colOff>1104900</xdr:colOff>
      <xdr:row>6</xdr:row>
      <xdr:rowOff>247650</xdr:rowOff>
    </xdr:to>
    <xdr:sp>
      <xdr:nvSpPr>
        <xdr:cNvPr id="2" name="AutoShape 23"/>
        <xdr:cNvSpPr>
          <a:spLocks/>
        </xdr:cNvSpPr>
      </xdr:nvSpPr>
      <xdr:spPr>
        <a:xfrm>
          <a:off x="4953000" y="1314450"/>
          <a:ext cx="971550" cy="685800"/>
        </a:xfrm>
        <a:prstGeom prst="cub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0</xdr:rowOff>
    </xdr:from>
    <xdr:to>
      <xdr:col>7</xdr:col>
      <xdr:colOff>495300</xdr:colOff>
      <xdr:row>13</xdr:row>
      <xdr:rowOff>85725</xdr:rowOff>
    </xdr:to>
    <xdr:sp>
      <xdr:nvSpPr>
        <xdr:cNvPr id="3" name="AutoShape 24"/>
        <xdr:cNvSpPr>
          <a:spLocks/>
        </xdr:cNvSpPr>
      </xdr:nvSpPr>
      <xdr:spPr>
        <a:xfrm>
          <a:off x="4914900" y="3324225"/>
          <a:ext cx="400050" cy="714375"/>
        </a:xfrm>
        <a:prstGeom prst="can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11</xdr:row>
      <xdr:rowOff>19050</xdr:rowOff>
    </xdr:from>
    <xdr:to>
      <xdr:col>7</xdr:col>
      <xdr:colOff>1095375</xdr:colOff>
      <xdr:row>13</xdr:row>
      <xdr:rowOff>104775</xdr:rowOff>
    </xdr:to>
    <xdr:grpSp>
      <xdr:nvGrpSpPr>
        <xdr:cNvPr id="4" name="Group 27"/>
        <xdr:cNvGrpSpPr>
          <a:grpSpLocks/>
        </xdr:cNvGrpSpPr>
      </xdr:nvGrpSpPr>
      <xdr:grpSpPr>
        <a:xfrm>
          <a:off x="5514975" y="3343275"/>
          <a:ext cx="400050" cy="714375"/>
          <a:chOff x="579" y="351"/>
          <a:chExt cx="42" cy="75"/>
        </a:xfrm>
        <a:solidFill>
          <a:srgbClr val="FFFFFF"/>
        </a:solidFill>
      </xdr:grpSpPr>
      <xdr:sp>
        <xdr:nvSpPr>
          <xdr:cNvPr id="5" name="AutoShape 25"/>
          <xdr:cNvSpPr>
            <a:spLocks/>
          </xdr:cNvSpPr>
        </xdr:nvSpPr>
        <xdr:spPr>
          <a:xfrm>
            <a:off x="579" y="351"/>
            <a:ext cx="42" cy="75"/>
          </a:xfrm>
          <a:prstGeom prst="can">
            <a:avLst/>
          </a:prstGeom>
          <a:gradFill rotWithShape="1">
            <a:gsLst>
              <a:gs pos="0">
                <a:srgbClr val="FFFFFF"/>
              </a:gs>
              <a:gs pos="100000">
                <a:srgbClr val="7575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26"/>
          <xdr:cNvSpPr>
            <a:spLocks/>
          </xdr:cNvSpPr>
        </xdr:nvSpPr>
        <xdr:spPr>
          <a:xfrm>
            <a:off x="588" y="355"/>
            <a:ext cx="24" cy="11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757575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285750</xdr:colOff>
      <xdr:row>16</xdr:row>
      <xdr:rowOff>95250</xdr:rowOff>
    </xdr:from>
    <xdr:to>
      <xdr:col>7</xdr:col>
      <xdr:colOff>1009650</xdr:colOff>
      <xdr:row>18</xdr:row>
      <xdr:rowOff>200025</xdr:rowOff>
    </xdr:to>
    <xdr:sp>
      <xdr:nvSpPr>
        <xdr:cNvPr id="7" name="Oval 28"/>
        <xdr:cNvSpPr>
          <a:spLocks/>
        </xdr:cNvSpPr>
      </xdr:nvSpPr>
      <xdr:spPr>
        <a:xfrm>
          <a:off x="5105400" y="4991100"/>
          <a:ext cx="723900" cy="7334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O32"/>
  <sheetViews>
    <sheetView tabSelected="1" workbookViewId="0" topLeftCell="A1">
      <selection activeCell="M10" sqref="M10"/>
    </sheetView>
  </sheetViews>
  <sheetFormatPr defaultColWidth="9.00390625" defaultRowHeight="13.5"/>
  <cols>
    <col min="1" max="1" width="2.75390625" style="0" customWidth="1"/>
    <col min="2" max="2" width="10.75390625" style="0" hidden="1" customWidth="1"/>
    <col min="3" max="3" width="13.75390625" style="0" customWidth="1"/>
    <col min="4" max="4" width="15.75390625" style="0" customWidth="1"/>
    <col min="5" max="5" width="13.75390625" style="0" customWidth="1"/>
    <col min="6" max="6" width="10.625" style="0" customWidth="1"/>
    <col min="7" max="7" width="6.625" style="0" customWidth="1"/>
    <col min="8" max="8" width="15.75390625" style="0" customWidth="1"/>
    <col min="9" max="9" width="1.75390625" style="0" customWidth="1"/>
    <col min="10" max="10" width="10.625" style="0" customWidth="1"/>
    <col min="11" max="11" width="7.625" style="0" customWidth="1"/>
    <col min="12" max="12" width="10.75390625" style="0" hidden="1" customWidth="1"/>
    <col min="13" max="13" width="12.625" style="0" customWidth="1"/>
    <col min="14" max="14" width="10.75390625" style="0" hidden="1" customWidth="1"/>
  </cols>
  <sheetData>
    <row r="1" ht="14.25" thickBot="1"/>
    <row r="2" spans="3:15" ht="24.75" customHeight="1" thickBot="1" thickTop="1">
      <c r="C2" s="62" t="s">
        <v>8</v>
      </c>
      <c r="D2" s="63"/>
      <c r="E2" s="64"/>
      <c r="F2" s="22"/>
      <c r="G2" s="23">
        <f>IF(G4="","",VLOOKUP(G4,$K$3:$M$11,2,FALSE))</f>
        <v>2.68</v>
      </c>
      <c r="H2" s="24">
        <f>IF(G4="","",VLOOKUP(G4,$K$3:$M$11,3,FALSE))</f>
        <v>1000</v>
      </c>
      <c r="I2" s="1"/>
      <c r="J2" s="48" t="s">
        <v>32</v>
      </c>
      <c r="K2" s="49"/>
      <c r="L2" s="50"/>
      <c r="M2" s="6" t="s">
        <v>17</v>
      </c>
      <c r="N2" s="1"/>
      <c r="O2" s="1"/>
    </row>
    <row r="3" spans="3:15" ht="24.75" customHeight="1" thickBot="1" thickTop="1">
      <c r="C3" s="25" t="s">
        <v>2</v>
      </c>
      <c r="D3" s="26" t="s">
        <v>3</v>
      </c>
      <c r="E3" s="27" t="s">
        <v>12</v>
      </c>
      <c r="F3" s="51" t="s">
        <v>42</v>
      </c>
      <c r="G3" s="52"/>
      <c r="H3" s="28" t="s">
        <v>18</v>
      </c>
      <c r="I3" s="1"/>
      <c r="J3" s="15" t="s">
        <v>13</v>
      </c>
      <c r="K3" s="11" t="s">
        <v>34</v>
      </c>
      <c r="L3" s="3">
        <v>19.32</v>
      </c>
      <c r="M3" s="19">
        <v>2719000</v>
      </c>
      <c r="N3" s="9">
        <v>2657000</v>
      </c>
      <c r="O3" s="1"/>
    </row>
    <row r="4" spans="3:15" ht="24.75" customHeight="1" thickBot="1" thickTop="1">
      <c r="C4" s="29">
        <v>20</v>
      </c>
      <c r="D4" s="30">
        <v>20</v>
      </c>
      <c r="E4" s="31">
        <v>20</v>
      </c>
      <c r="F4" s="14" t="s">
        <v>45</v>
      </c>
      <c r="G4" s="32" t="str">
        <f>IF(F4="","",VLOOKUP(F4,$J$3:$M$11,2,FALSE))</f>
        <v>al</v>
      </c>
      <c r="H4" s="33">
        <f>F5*H2</f>
        <v>21440</v>
      </c>
      <c r="J4" s="16" t="s">
        <v>26</v>
      </c>
      <c r="K4" s="11" t="s">
        <v>35</v>
      </c>
      <c r="L4" s="10">
        <v>20.34</v>
      </c>
      <c r="M4" s="20">
        <v>280000</v>
      </c>
      <c r="N4" s="9">
        <v>55860</v>
      </c>
      <c r="O4" s="1"/>
    </row>
    <row r="5" spans="3:15" ht="24.75" customHeight="1" thickBot="1">
      <c r="C5" s="34" t="s">
        <v>7</v>
      </c>
      <c r="D5" s="35">
        <f>C4*D4*E4</f>
        <v>8000</v>
      </c>
      <c r="E5" s="36" t="s">
        <v>6</v>
      </c>
      <c r="F5" s="68">
        <f>(D5*G2)/1000</f>
        <v>21.44</v>
      </c>
      <c r="G5" s="69"/>
      <c r="H5" s="37"/>
      <c r="J5" s="17" t="s">
        <v>16</v>
      </c>
      <c r="K5" s="12" t="s">
        <v>36</v>
      </c>
      <c r="L5" s="2">
        <v>10.51</v>
      </c>
      <c r="M5" s="20">
        <v>1500</v>
      </c>
      <c r="N5" s="9"/>
      <c r="O5" s="1"/>
    </row>
    <row r="6" spans="3:15" ht="24.75" customHeight="1" thickTop="1">
      <c r="C6" s="102"/>
      <c r="D6" s="103"/>
      <c r="E6" s="102"/>
      <c r="F6" s="98"/>
      <c r="G6" s="94"/>
      <c r="H6" s="37"/>
      <c r="J6" s="17"/>
      <c r="K6" s="12"/>
      <c r="L6" s="2"/>
      <c r="M6" s="20"/>
      <c r="N6" s="9"/>
      <c r="O6" s="1"/>
    </row>
    <row r="7" spans="3:15" ht="24.75" customHeight="1" thickBot="1">
      <c r="C7" s="37"/>
      <c r="D7" s="37"/>
      <c r="E7" s="37"/>
      <c r="F7" s="37"/>
      <c r="G7" s="37"/>
      <c r="H7" s="37"/>
      <c r="J7" s="17" t="s">
        <v>5</v>
      </c>
      <c r="K7" s="12" t="s">
        <v>37</v>
      </c>
      <c r="L7" s="2">
        <v>8.82</v>
      </c>
      <c r="M7" s="20">
        <v>500</v>
      </c>
      <c r="N7" s="9">
        <v>5</v>
      </c>
      <c r="O7" s="1"/>
    </row>
    <row r="8" spans="3:15" ht="24.75" customHeight="1" thickBot="1" thickTop="1">
      <c r="C8" s="62" t="s">
        <v>25</v>
      </c>
      <c r="D8" s="63"/>
      <c r="E8" s="64"/>
      <c r="F8" s="22"/>
      <c r="G8" s="23">
        <f>IF(G10="","",VLOOKUP(G10,$K$3:$M$11,2,FALSE))</f>
        <v>19.32</v>
      </c>
      <c r="H8" s="24">
        <f>IF(G10="","",VLOOKUP(G10,$K$3:$M$11,3,FALSE))</f>
        <v>2719000</v>
      </c>
      <c r="I8" s="1"/>
      <c r="J8" s="17" t="s">
        <v>4</v>
      </c>
      <c r="K8" s="12" t="s">
        <v>38</v>
      </c>
      <c r="L8" s="2">
        <v>7.85</v>
      </c>
      <c r="M8" s="20">
        <v>100</v>
      </c>
      <c r="N8" s="9"/>
      <c r="O8" s="1"/>
    </row>
    <row r="9" spans="3:15" ht="24.75" customHeight="1" thickBot="1" thickTop="1">
      <c r="C9" s="25" t="s">
        <v>9</v>
      </c>
      <c r="D9" s="26" t="s">
        <v>10</v>
      </c>
      <c r="E9" s="27" t="s">
        <v>11</v>
      </c>
      <c r="F9" s="51" t="s">
        <v>42</v>
      </c>
      <c r="G9" s="52"/>
      <c r="H9" s="28" t="s">
        <v>18</v>
      </c>
      <c r="I9" s="1"/>
      <c r="J9" s="17" t="s">
        <v>33</v>
      </c>
      <c r="K9" s="12" t="s">
        <v>39</v>
      </c>
      <c r="L9" s="2">
        <v>2.68</v>
      </c>
      <c r="M9" s="20">
        <v>1000</v>
      </c>
      <c r="N9" s="9"/>
      <c r="O9" s="1"/>
    </row>
    <row r="10" spans="3:15" ht="24.75" customHeight="1" thickBot="1" thickTop="1">
      <c r="C10" s="29">
        <v>20.4</v>
      </c>
      <c r="D10" s="30">
        <v>0</v>
      </c>
      <c r="E10" s="31">
        <v>11.9</v>
      </c>
      <c r="F10" s="14" t="s">
        <v>13</v>
      </c>
      <c r="G10" s="32" t="str">
        <f>IF(F10="","",VLOOKUP(F10,$J$3:$M$11,2,FALSE))</f>
        <v>go</v>
      </c>
      <c r="H10" s="33">
        <f>F11*H8</f>
        <v>204321713.87357453</v>
      </c>
      <c r="I10" s="1"/>
      <c r="J10" s="17" t="s">
        <v>15</v>
      </c>
      <c r="K10" s="12" t="s">
        <v>40</v>
      </c>
      <c r="L10" s="2">
        <v>7.42</v>
      </c>
      <c r="M10" s="20">
        <v>100</v>
      </c>
      <c r="N10" s="9"/>
      <c r="O10" s="1"/>
    </row>
    <row r="11" spans="3:15" ht="24.75" customHeight="1" thickBot="1">
      <c r="C11" s="34" t="s">
        <v>7</v>
      </c>
      <c r="D11" s="35">
        <f>(((C10/2)*(C10/2)*3.1416)-((D10/2)*(D10/2)*3.1416))*E10</f>
        <v>3889.5395616</v>
      </c>
      <c r="E11" s="36" t="s">
        <v>6</v>
      </c>
      <c r="F11" s="68">
        <f>(D11*G8)/1000</f>
        <v>75.145904330112</v>
      </c>
      <c r="G11" s="69"/>
      <c r="H11" s="37"/>
      <c r="I11" s="1"/>
      <c r="J11" s="18" t="s">
        <v>14</v>
      </c>
      <c r="K11" s="13" t="s">
        <v>41</v>
      </c>
      <c r="L11" s="4">
        <v>7.21</v>
      </c>
      <c r="M11" s="21">
        <v>100</v>
      </c>
      <c r="N11" s="9"/>
      <c r="O11" s="1"/>
    </row>
    <row r="12" spans="3:15" ht="24.75" customHeight="1" thickBot="1" thickTop="1">
      <c r="C12" s="99"/>
      <c r="D12" s="100"/>
      <c r="E12" s="99"/>
      <c r="F12" s="38"/>
      <c r="G12" s="101"/>
      <c r="H12" s="37"/>
      <c r="I12" s="1"/>
      <c r="J12" s="115"/>
      <c r="K12" s="116"/>
      <c r="L12" s="117"/>
      <c r="M12" s="118"/>
      <c r="N12" s="9"/>
      <c r="O12" s="1"/>
    </row>
    <row r="13" spans="3:15" ht="24.75" customHeight="1" thickBot="1" thickTop="1">
      <c r="C13" s="37"/>
      <c r="D13" s="95"/>
      <c r="E13" s="96"/>
      <c r="F13" s="97"/>
      <c r="G13" s="98"/>
      <c r="H13" s="37"/>
      <c r="I13" s="1"/>
      <c r="J13" s="1"/>
      <c r="K13" s="53" t="s">
        <v>24</v>
      </c>
      <c r="L13" s="54"/>
      <c r="M13" s="55"/>
      <c r="N13" s="1"/>
      <c r="O13" s="1"/>
    </row>
    <row r="14" spans="3:15" ht="24.75" customHeight="1" thickBot="1" thickTop="1">
      <c r="C14" s="65" t="s">
        <v>22</v>
      </c>
      <c r="D14" s="66"/>
      <c r="E14" s="67"/>
      <c r="F14" s="39"/>
      <c r="G14" s="40">
        <f>IF(G16="","",VLOOKUP(G16,$K$3:$M$11,2,FALSE))</f>
        <v>8.82</v>
      </c>
      <c r="H14" s="24">
        <f>IF(G16="","",VLOOKUP(G16,$K$3:$M$11,3,FALSE))</f>
        <v>500</v>
      </c>
      <c r="I14" s="1"/>
      <c r="J14" s="1"/>
      <c r="K14" s="56" t="s">
        <v>23</v>
      </c>
      <c r="L14" s="57"/>
      <c r="M14" s="58"/>
      <c r="N14" s="1"/>
      <c r="O14" s="1"/>
    </row>
    <row r="15" spans="2:15" ht="24.75" customHeight="1" thickBot="1" thickTop="1">
      <c r="B15" s="7">
        <f>C16/2</f>
        <v>2.5</v>
      </c>
      <c r="C15" s="41" t="s">
        <v>19</v>
      </c>
      <c r="D15" s="42" t="s">
        <v>20</v>
      </c>
      <c r="E15" s="43" t="s">
        <v>21</v>
      </c>
      <c r="F15" s="51" t="s">
        <v>42</v>
      </c>
      <c r="G15" s="52"/>
      <c r="H15" s="28" t="s">
        <v>18</v>
      </c>
      <c r="I15" s="1"/>
      <c r="J15" s="1"/>
      <c r="N15" s="1"/>
      <c r="O15" s="1"/>
    </row>
    <row r="16" spans="2:15" ht="24.75" customHeight="1" thickBot="1" thickTop="1">
      <c r="B16" s="8">
        <f>4*PI()*POWER(B15,2)</f>
        <v>78.53981633974483</v>
      </c>
      <c r="C16" s="44">
        <v>5</v>
      </c>
      <c r="D16" s="112">
        <f>B16*B15/3</f>
        <v>65.44984694978736</v>
      </c>
      <c r="E16" s="47">
        <f>(D16*G14)/1000</f>
        <v>0.5772676500971244</v>
      </c>
      <c r="F16" s="113" t="s">
        <v>5</v>
      </c>
      <c r="G16" s="114" t="str">
        <f>IF(F16="","",VLOOKUP(F16,$J$3:$M$11,2,FALSE))</f>
        <v>co</v>
      </c>
      <c r="H16" s="33">
        <f>E16*H14</f>
        <v>288.63382504856224</v>
      </c>
      <c r="I16" s="1"/>
      <c r="J16" s="1"/>
      <c r="N16" s="1"/>
      <c r="O16" s="1"/>
    </row>
    <row r="17" spans="2:15" ht="24.75" customHeight="1" thickTop="1">
      <c r="B17" s="8"/>
      <c r="C17" s="107"/>
      <c r="D17" s="108"/>
      <c r="E17" s="98"/>
      <c r="F17" s="109"/>
      <c r="G17" s="110"/>
      <c r="H17" s="111"/>
      <c r="I17" s="1"/>
      <c r="J17" s="1"/>
      <c r="N17" s="1"/>
      <c r="O17" s="1"/>
    </row>
    <row r="18" spans="2:15" ht="24.75" customHeight="1">
      <c r="B18" s="8"/>
      <c r="C18" s="107"/>
      <c r="D18" s="108"/>
      <c r="E18" s="98"/>
      <c r="F18" s="109"/>
      <c r="G18" s="110"/>
      <c r="H18" s="111"/>
      <c r="I18" s="1"/>
      <c r="J18" s="1"/>
      <c r="K18" s="1"/>
      <c r="L18" s="1"/>
      <c r="M18" s="1"/>
      <c r="N18" s="1"/>
      <c r="O18" s="1"/>
    </row>
    <row r="19" spans="2:15" ht="24.75" customHeight="1" thickBot="1">
      <c r="B19" s="7"/>
      <c r="C19" s="104"/>
      <c r="D19" s="105"/>
      <c r="E19" s="104"/>
      <c r="F19" s="104"/>
      <c r="G19" s="106"/>
      <c r="H19" s="5"/>
      <c r="I19" s="1"/>
      <c r="J19" s="1"/>
      <c r="K19" s="1"/>
      <c r="L19" s="1"/>
      <c r="M19" s="1"/>
      <c r="N19" s="1"/>
      <c r="O19" s="1"/>
    </row>
    <row r="20" spans="3:15" ht="24.75" customHeight="1" thickTop="1">
      <c r="C20" s="53" t="s">
        <v>27</v>
      </c>
      <c r="D20" s="54"/>
      <c r="E20" s="54"/>
      <c r="F20" s="54"/>
      <c r="G20" s="54"/>
      <c r="H20" s="55"/>
      <c r="I20" s="1"/>
      <c r="J20" s="1"/>
      <c r="N20" s="1"/>
      <c r="O20" s="1"/>
    </row>
    <row r="21" spans="3:15" ht="24.75" customHeight="1">
      <c r="C21" s="59" t="s">
        <v>43</v>
      </c>
      <c r="D21" s="60"/>
      <c r="E21" s="60"/>
      <c r="F21" s="60"/>
      <c r="G21" s="60"/>
      <c r="H21" s="61"/>
      <c r="I21" s="1"/>
      <c r="J21" s="1"/>
      <c r="N21" s="1"/>
      <c r="O21" s="1"/>
    </row>
    <row r="22" spans="3:15" ht="24.75" customHeight="1" thickBot="1">
      <c r="C22" s="56" t="s">
        <v>44</v>
      </c>
      <c r="D22" s="57"/>
      <c r="E22" s="57"/>
      <c r="F22" s="57"/>
      <c r="G22" s="57"/>
      <c r="H22" s="58"/>
      <c r="I22" s="1"/>
      <c r="J22" s="1"/>
      <c r="K22" s="1"/>
      <c r="L22" s="1"/>
      <c r="M22" s="1"/>
      <c r="N22" s="1"/>
      <c r="O22" s="1"/>
    </row>
    <row r="23" spans="3:15" ht="19.5" customHeight="1" thickTop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19.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9.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9.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3.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13.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13.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13.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13.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 password="DC19" sheet="1" objects="1" scenarios="1" selectLockedCells="1"/>
  <mergeCells count="14">
    <mergeCell ref="C22:H22"/>
    <mergeCell ref="C20:H20"/>
    <mergeCell ref="C21:H21"/>
    <mergeCell ref="C2:E2"/>
    <mergeCell ref="C8:E8"/>
    <mergeCell ref="C14:E14"/>
    <mergeCell ref="F5:G5"/>
    <mergeCell ref="F11:G11"/>
    <mergeCell ref="J2:L2"/>
    <mergeCell ref="F3:G3"/>
    <mergeCell ref="F9:G9"/>
    <mergeCell ref="F15:G15"/>
    <mergeCell ref="K13:M13"/>
    <mergeCell ref="K14:M14"/>
  </mergeCells>
  <dataValidations count="1">
    <dataValidation type="list" allowBlank="1" showInputMessage="1" showErrorMessage="1" sqref="F4 F10 F16:F18">
      <formula1>$J$3:$J$11</formula1>
    </dataValidation>
  </dataValidation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O11"/>
  <sheetViews>
    <sheetView workbookViewId="0" topLeftCell="A1">
      <selection activeCell="E33" sqref="E33"/>
    </sheetView>
  </sheetViews>
  <sheetFormatPr defaultColWidth="9.00390625" defaultRowHeight="13.5"/>
  <cols>
    <col min="1" max="1" width="3.50390625" style="0" customWidth="1"/>
  </cols>
  <sheetData>
    <row r="1" ht="14.25" thickBot="1"/>
    <row r="2" spans="2:15" ht="36" customHeight="1" thickBot="1" thickTop="1">
      <c r="B2" s="70" t="s">
        <v>31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2:15" ht="30" customHeight="1" thickBot="1" thickTop="1">
      <c r="B3" s="73" t="s">
        <v>28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2:15" ht="30" customHeight="1">
      <c r="B4" s="76" t="s">
        <v>29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</row>
    <row r="5" spans="2:15" ht="30" customHeight="1" thickBot="1">
      <c r="B5" s="79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</row>
    <row r="6" spans="2:15" ht="30" customHeight="1">
      <c r="B6" s="82" t="s"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</row>
    <row r="7" spans="2:15" ht="30" customHeight="1" thickBot="1"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15" ht="3" customHeight="1" thickBot="1" thickTop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9" ht="30" customHeight="1" thickBot="1" thickTop="1">
      <c r="B9" s="46" t="s">
        <v>46</v>
      </c>
      <c r="C9" s="88" t="s">
        <v>47</v>
      </c>
      <c r="D9" s="89"/>
      <c r="E9" s="89"/>
      <c r="F9" s="89"/>
      <c r="G9" s="89"/>
      <c r="H9" s="89"/>
      <c r="I9" s="90"/>
    </row>
    <row r="10" ht="26.25" customHeight="1" thickBot="1" thickTop="1"/>
    <row r="11" spans="2:15" ht="30" customHeight="1" thickBot="1" thickTop="1">
      <c r="B11" s="91" t="s">
        <v>48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</row>
    <row r="12" ht="14.25" thickTop="1"/>
  </sheetData>
  <sheetProtection sheet="1" objects="1" scenarios="1"/>
  <mergeCells count="8">
    <mergeCell ref="B6:O6"/>
    <mergeCell ref="B7:O7"/>
    <mergeCell ref="C9:I9"/>
    <mergeCell ref="B11:O11"/>
    <mergeCell ref="B2:O2"/>
    <mergeCell ref="B3:O3"/>
    <mergeCell ref="B4:O4"/>
    <mergeCell ref="B5:O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エクセルサプリ</Manager>
  <Company>TNUデータ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重量表</dc:title>
  <dc:subject/>
  <dc:creator>中野・F</dc:creator>
  <cp:keywords/>
  <dc:description/>
  <cp:lastModifiedBy>中野文雄</cp:lastModifiedBy>
  <cp:lastPrinted>2009-03-25T13:12:51Z</cp:lastPrinted>
  <dcterms:created xsi:type="dcterms:W3CDTF">2005-11-14T09:10:27Z</dcterms:created>
  <dcterms:modified xsi:type="dcterms:W3CDTF">2009-03-25T13:26:17Z</dcterms:modified>
  <cp:category/>
  <cp:version/>
  <cp:contentType/>
  <cp:contentStatus/>
</cp:coreProperties>
</file>