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1" yWindow="65461" windowWidth="22050" windowHeight="11640" activeTab="0"/>
  </bookViews>
  <sheets>
    <sheet name="カレンダー" sheetId="1" r:id="rId1"/>
    <sheet name="はがきサイズ" sheetId="2" r:id="rId2"/>
    <sheet name="ミニ付" sheetId="3" r:id="rId3"/>
  </sheets>
  <definedNames>
    <definedName name="_xlnm.Print_Area" localSheetId="0">'カレンダー'!$C$3:$I$27</definedName>
    <definedName name="_xlnm.Print_Area" localSheetId="1">'はがきサイズ'!$C$2:$I$15</definedName>
    <definedName name="_xlnm.Print_Area" localSheetId="2">'ミニ付'!$C$2:$O$20</definedName>
  </definedNames>
  <calcPr fullCalcOnLoad="1"/>
</workbook>
</file>

<file path=xl/comments1.xml><?xml version="1.0" encoding="utf-8"?>
<comments xmlns="http://schemas.openxmlformats.org/spreadsheetml/2006/main">
  <authors>
    <author>中野文雄</author>
    <author>八木沢</author>
  </authors>
  <commentList>
    <comment ref="F18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4"/>
            <color indexed="11"/>
            <rFont val="ＭＳ Ｐゴシック"/>
            <family val="3"/>
          </rPr>
          <t>月</t>
        </r>
        <r>
          <rPr>
            <sz val="12"/>
            <rFont val="ＭＳ Ｐゴシック"/>
            <family val="3"/>
          </rPr>
          <t>は自動で入ります</t>
        </r>
      </text>
    </comment>
    <comment ref="S3" authorId="1">
      <text>
        <r>
          <rPr>
            <sz val="12"/>
            <color indexed="10"/>
            <rFont val="ＭＳ Ｐゴシック"/>
            <family val="3"/>
          </rPr>
          <t>同じ月に２人いる場合は
２人目をこの列に記入する</t>
        </r>
      </text>
    </comment>
    <comment ref="U3" authorId="1">
      <text>
        <r>
          <rPr>
            <sz val="12"/>
            <color indexed="10"/>
            <rFont val="ＭＳ Ｐゴシック"/>
            <family val="3"/>
          </rPr>
          <t>同じ月に３人以上いる場合は
３人目をこの列に記入する</t>
        </r>
      </text>
    </comment>
    <comment ref="C30" authorId="1">
      <text>
        <r>
          <rPr>
            <sz val="12"/>
            <rFont val="ＭＳ Ｐゴシック"/>
            <family val="3"/>
          </rPr>
          <t>パスワードを設定している場合はパスワードを入力する</t>
        </r>
      </text>
    </comment>
    <comment ref="C37" authorId="1">
      <text>
        <r>
          <rPr>
            <sz val="12"/>
            <rFont val="ＭＳ Ｐゴシック"/>
            <family val="3"/>
          </rPr>
          <t>パスワードを入力する場合は
パスワードを入力してから　OK</t>
        </r>
      </text>
    </comment>
    <comment ref="D19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4"/>
            <color indexed="11"/>
            <rFont val="ＭＳ Ｐゴシック"/>
            <family val="3"/>
          </rPr>
          <t>年</t>
        </r>
        <r>
          <rPr>
            <sz val="12"/>
            <rFont val="ＭＳ Ｐゴシック"/>
            <family val="3"/>
          </rPr>
          <t>は自動で入ります</t>
        </r>
      </text>
    </comment>
  </commentList>
</comments>
</file>

<file path=xl/comments3.xml><?xml version="1.0" encoding="utf-8"?>
<comments xmlns="http://schemas.openxmlformats.org/spreadsheetml/2006/main">
  <authors>
    <author>中野文雄</author>
  </authors>
  <commentList>
    <comment ref="C5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4"/>
            <color indexed="11"/>
            <rFont val="ＭＳ Ｐゴシック"/>
            <family val="3"/>
          </rPr>
          <t>年</t>
        </r>
        <r>
          <rPr>
            <sz val="12"/>
            <rFont val="ＭＳ Ｐゴシック"/>
            <family val="3"/>
          </rPr>
          <t>は自動で入ります</t>
        </r>
      </text>
    </comment>
    <comment ref="E5" authorId="0">
      <text>
        <r>
          <rPr>
            <sz val="12"/>
            <rFont val="ＭＳ Ｐゴシック"/>
            <family val="3"/>
          </rPr>
          <t xml:space="preserve">入力は数字だけ
</t>
        </r>
        <r>
          <rPr>
            <b/>
            <sz val="14"/>
            <color indexed="11"/>
            <rFont val="ＭＳ Ｐゴシック"/>
            <family val="3"/>
          </rPr>
          <t>月</t>
        </r>
        <r>
          <rPr>
            <sz val="12"/>
            <rFont val="ＭＳ Ｐゴシック"/>
            <family val="3"/>
          </rPr>
          <t>は自動で入ります</t>
        </r>
      </text>
    </comment>
  </commentList>
</comments>
</file>

<file path=xl/sharedStrings.xml><?xml version="1.0" encoding="utf-8"?>
<sst xmlns="http://schemas.openxmlformats.org/spreadsheetml/2006/main" count="92" uniqueCount="65">
  <si>
    <t>火</t>
  </si>
  <si>
    <t>水</t>
  </si>
  <si>
    <t>木</t>
  </si>
  <si>
    <t>金</t>
  </si>
  <si>
    <t>土</t>
  </si>
  <si>
    <t>日</t>
  </si>
  <si>
    <t>月</t>
  </si>
  <si>
    <r>
      <t>このカレンダーは</t>
    </r>
    <r>
      <rPr>
        <b/>
        <sz val="14"/>
        <color indexed="12"/>
        <rFont val="HGS明朝B"/>
        <family val="1"/>
      </rPr>
      <t>年</t>
    </r>
    <r>
      <rPr>
        <sz val="14"/>
        <rFont val="HGS明朝B"/>
        <family val="1"/>
      </rPr>
      <t>と</t>
    </r>
    <r>
      <rPr>
        <b/>
        <sz val="14"/>
        <color indexed="12"/>
        <rFont val="HGS明朝B"/>
        <family val="1"/>
      </rPr>
      <t>月</t>
    </r>
    <r>
      <rPr>
        <sz val="14"/>
        <rFont val="HGS明朝B"/>
        <family val="1"/>
      </rPr>
      <t>を入力するだけで変更できます。</t>
    </r>
  </si>
  <si>
    <t>ここに写真を貼る</t>
  </si>
  <si>
    <t>メ モ 欄</t>
  </si>
  <si>
    <t>使い方</t>
  </si>
  <si>
    <t>表示したい年・月をそれぞれに入力する</t>
  </si>
  <si>
    <r>
      <t>入力は数字</t>
    </r>
    <r>
      <rPr>
        <sz val="11"/>
        <rFont val="ＭＳ Ｐゴシック"/>
        <family val="3"/>
      </rPr>
      <t>だけ「年や月」自動で入る</t>
    </r>
  </si>
  <si>
    <t>印刷は、葉書きサイズに設定されています。</t>
  </si>
  <si>
    <t>今日は</t>
  </si>
  <si>
    <t>歳</t>
  </si>
  <si>
    <t>各　月　の　記　念　日　（行事）</t>
  </si>
  <si>
    <t>24日　クリスマスイブ</t>
  </si>
  <si>
    <t>誕生年</t>
  </si>
  <si>
    <t>誕生日/名前</t>
  </si>
  <si>
    <t>11日　結婚記念日</t>
  </si>
  <si>
    <t>その他記念日</t>
  </si>
  <si>
    <t>月</t>
  </si>
  <si>
    <r>
      <t>※記入の仕方1</t>
    </r>
    <r>
      <rPr>
        <sz val="12"/>
        <rFont val="ＭＳ Ｐゴシック"/>
        <family val="3"/>
      </rPr>
      <t>：記入する月の、誕生年のセルを</t>
    </r>
    <r>
      <rPr>
        <sz val="12"/>
        <color indexed="10"/>
        <rFont val="ＭＳ Ｐゴシック"/>
        <family val="3"/>
      </rPr>
      <t>クリック</t>
    </r>
    <r>
      <rPr>
        <sz val="12"/>
        <rFont val="ＭＳ Ｐゴシック"/>
        <family val="3"/>
      </rPr>
      <t>して、誕生した年を西暦で入力する。</t>
    </r>
  </si>
  <si>
    <r>
      <t>※記入の仕方2</t>
    </r>
    <r>
      <rPr>
        <sz val="12"/>
        <rFont val="ＭＳ Ｐゴシック"/>
        <family val="3"/>
      </rPr>
      <t>：記入する月の、</t>
    </r>
    <r>
      <rPr>
        <sz val="12"/>
        <color indexed="15"/>
        <rFont val="ＭＳ Ｐゴシック"/>
        <family val="3"/>
      </rPr>
      <t>誕生日/名前のセル</t>
    </r>
    <r>
      <rPr>
        <sz val="12"/>
        <rFont val="ＭＳ Ｐゴシック"/>
        <family val="3"/>
      </rPr>
      <t>を</t>
    </r>
    <r>
      <rPr>
        <sz val="12"/>
        <color indexed="10"/>
        <rFont val="ＭＳ Ｐゴシック"/>
        <family val="3"/>
      </rPr>
      <t>クリック</t>
    </r>
    <r>
      <rPr>
        <sz val="12"/>
        <rFont val="ＭＳ Ｐゴシック"/>
        <family val="3"/>
      </rPr>
      <t>して数式バー</t>
    </r>
    <r>
      <rPr>
        <u val="single"/>
        <sz val="12"/>
        <color indexed="15"/>
        <rFont val="ＭＳ Ｐゴシック"/>
        <family val="3"/>
      </rPr>
      <t>で日付と名前</t>
    </r>
    <r>
      <rPr>
        <sz val="12"/>
        <rFont val="ＭＳ Ｐゴシック"/>
        <family val="3"/>
      </rPr>
      <t>を書き換える。</t>
    </r>
  </si>
  <si>
    <t xml:space="preserve">November </t>
  </si>
  <si>
    <t>December</t>
  </si>
  <si>
    <t xml:space="preserve">October </t>
  </si>
  <si>
    <t xml:space="preserve">September </t>
  </si>
  <si>
    <t xml:space="preserve">August </t>
  </si>
  <si>
    <t xml:space="preserve">July </t>
  </si>
  <si>
    <t xml:space="preserve">June </t>
  </si>
  <si>
    <t>May</t>
  </si>
  <si>
    <t xml:space="preserve">April </t>
  </si>
  <si>
    <t xml:space="preserve">March </t>
  </si>
  <si>
    <t xml:space="preserve">February </t>
  </si>
  <si>
    <t xml:space="preserve">January </t>
  </si>
  <si>
    <t>如月・きさらぎ</t>
  </si>
  <si>
    <t>卯月・うづき</t>
  </si>
  <si>
    <t>皐月・さつき</t>
  </si>
  <si>
    <t>水無月・みなづき</t>
  </si>
  <si>
    <t>文月・ふみづき</t>
  </si>
  <si>
    <t>葉月・はづき</t>
  </si>
  <si>
    <t>長月・ながつき</t>
  </si>
  <si>
    <t>神無月・かんなづき</t>
  </si>
  <si>
    <t>霜月・しもつき</t>
  </si>
  <si>
    <t>師走・しわす</t>
  </si>
  <si>
    <t>睦月・むつき</t>
  </si>
  <si>
    <t>弥生・やよい</t>
  </si>
  <si>
    <t>記念日</t>
  </si>
  <si>
    <t>各月に誕生日三つとその他を二つ登録できます。</t>
  </si>
  <si>
    <t>記念日の登録/変更の仕方</t>
  </si>
  <si>
    <t>1　保護を解除する。　(シート保護の解除)</t>
  </si>
  <si>
    <r>
      <t>2　</t>
    </r>
    <r>
      <rPr>
        <sz val="12"/>
        <color indexed="10"/>
        <rFont val="ＭＳ Ｐゴシック"/>
        <family val="3"/>
      </rPr>
      <t>K列とX列</t>
    </r>
    <r>
      <rPr>
        <sz val="12"/>
        <color indexed="12"/>
        <rFont val="ＭＳ Ｐゴシック"/>
        <family val="3"/>
      </rPr>
      <t>をドラッグして、</t>
    </r>
    <r>
      <rPr>
        <sz val="12"/>
        <color indexed="10"/>
        <rFont val="ＭＳ Ｐゴシック"/>
        <family val="3"/>
      </rPr>
      <t>その場で</t>
    </r>
    <r>
      <rPr>
        <sz val="12"/>
        <color indexed="12"/>
        <rFont val="ＭＳ Ｐゴシック"/>
        <family val="3"/>
      </rPr>
      <t>右クリック。</t>
    </r>
  </si>
  <si>
    <r>
      <t>3</t>
    </r>
    <r>
      <rPr>
        <sz val="12"/>
        <color indexed="10"/>
        <rFont val="ＭＳ Ｐゴシック"/>
        <family val="3"/>
      </rPr>
      <t>　再表示</t>
    </r>
    <r>
      <rPr>
        <sz val="12"/>
        <color indexed="12"/>
        <rFont val="ＭＳ Ｐゴシック"/>
        <family val="3"/>
      </rPr>
      <t>をクリックする。</t>
    </r>
  </si>
  <si>
    <r>
      <t>※　</t>
    </r>
    <r>
      <rPr>
        <sz val="12"/>
        <color indexed="12"/>
        <rFont val="ＭＳ Ｐゴシック"/>
        <family val="3"/>
      </rPr>
      <t>L列～W列</t>
    </r>
    <r>
      <rPr>
        <sz val="12"/>
        <color indexed="10"/>
        <rFont val="ＭＳ Ｐゴシック"/>
        <family val="3"/>
      </rPr>
      <t>が表示され、記入の仕方があります。</t>
    </r>
  </si>
  <si>
    <t>※　登録/変更が終わったら。</t>
  </si>
  <si>
    <r>
      <t>4　</t>
    </r>
    <r>
      <rPr>
        <sz val="12"/>
        <color indexed="10"/>
        <rFont val="ＭＳ Ｐゴシック"/>
        <family val="3"/>
      </rPr>
      <t>L列～W列</t>
    </r>
    <r>
      <rPr>
        <sz val="12"/>
        <color indexed="12"/>
        <rFont val="ＭＳ Ｐゴシック"/>
        <family val="3"/>
      </rPr>
      <t>をドラッグして、</t>
    </r>
    <r>
      <rPr>
        <sz val="12"/>
        <color indexed="10"/>
        <rFont val="ＭＳ Ｐゴシック"/>
        <family val="3"/>
      </rPr>
      <t>その場で</t>
    </r>
    <r>
      <rPr>
        <sz val="12"/>
        <color indexed="12"/>
        <rFont val="ＭＳ Ｐゴシック"/>
        <family val="3"/>
      </rPr>
      <t>右クリック。</t>
    </r>
  </si>
  <si>
    <t>6　保護→シートの保護をクリックする。　　OK</t>
  </si>
  <si>
    <t>昭和</t>
  </si>
  <si>
    <t>平成</t>
  </si>
  <si>
    <t>年</t>
  </si>
  <si>
    <t>昭和63年</t>
  </si>
  <si>
    <r>
      <t>5　</t>
    </r>
    <r>
      <rPr>
        <sz val="12"/>
        <color indexed="10"/>
        <rFont val="ＭＳ Ｐゴシック"/>
        <family val="3"/>
      </rPr>
      <t>表示しない(非表示)</t>
    </r>
    <r>
      <rPr>
        <sz val="12"/>
        <color indexed="12"/>
        <rFont val="ＭＳ Ｐゴシック"/>
        <family val="3"/>
      </rPr>
      <t>をクリックする。</t>
    </r>
  </si>
  <si>
    <r>
      <rPr>
        <sz val="14"/>
        <color indexed="10"/>
        <rFont val="HGS明朝B"/>
        <family val="1"/>
      </rPr>
      <t>平成</t>
    </r>
    <r>
      <rPr>
        <sz val="14"/>
        <rFont val="HGS明朝B"/>
        <family val="1"/>
      </rPr>
      <t>と</t>
    </r>
    <r>
      <rPr>
        <sz val="14"/>
        <color indexed="12"/>
        <rFont val="HGS明朝B"/>
        <family val="1"/>
      </rPr>
      <t>昭和</t>
    </r>
    <r>
      <rPr>
        <sz val="14"/>
        <rFont val="HGS明朝B"/>
        <family val="1"/>
      </rPr>
      <t>の年号も表示されます、</t>
    </r>
    <r>
      <rPr>
        <sz val="14"/>
        <color indexed="10"/>
        <rFont val="HGS明朝B"/>
        <family val="1"/>
      </rPr>
      <t>平成</t>
    </r>
    <r>
      <rPr>
        <sz val="14"/>
        <rFont val="HGS明朝B"/>
        <family val="1"/>
      </rPr>
      <t>以前は</t>
    </r>
    <r>
      <rPr>
        <sz val="14"/>
        <color indexed="12"/>
        <rFont val="HGS明朝B"/>
        <family val="1"/>
      </rPr>
      <t>昭和</t>
    </r>
    <r>
      <rPr>
        <sz val="14"/>
        <rFont val="HGS明朝B"/>
        <family val="1"/>
      </rPr>
      <t>だけです。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</si>
</sst>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0&quot;月&quot;"/>
    <numFmt numFmtId="178" formatCode="0_ "/>
    <numFmt numFmtId="179" formatCode="[$-F800]dddd\,\ mmmm\ dd\,\ yyyy"/>
    <numFmt numFmtId="180" formatCode="m&quot;月&quot;d&quot;日&quot;;@"/>
    <numFmt numFmtId="181" formatCode="[$-411]ggge&quot;年&quot;m&quot;月&quot;d&quot;日&quot;;@"/>
    <numFmt numFmtId="182" formatCode="[$-411]ge\.m\.d;@"/>
    <numFmt numFmtId="183" formatCode="[$-800411]ge\.m\.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9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10"/>
      <name val="HGS明朝B"/>
      <family val="1"/>
    </font>
    <font>
      <b/>
      <sz val="20"/>
      <name val="HGS明朝B"/>
      <family val="1"/>
    </font>
    <font>
      <b/>
      <sz val="20"/>
      <color indexed="12"/>
      <name val="HGS明朝B"/>
      <family val="1"/>
    </font>
    <font>
      <b/>
      <sz val="16"/>
      <color indexed="11"/>
      <name val="HGP明朝B"/>
      <family val="1"/>
    </font>
    <font>
      <sz val="30"/>
      <color indexed="10"/>
      <name val="HGS明朝B"/>
      <family val="1"/>
    </font>
    <font>
      <sz val="30"/>
      <color indexed="16"/>
      <name val="HGS明朝B"/>
      <family val="1"/>
    </font>
    <font>
      <sz val="30"/>
      <color indexed="12"/>
      <name val="HGS明朝B"/>
      <family val="1"/>
    </font>
    <font>
      <b/>
      <sz val="30"/>
      <color indexed="11"/>
      <name val="ＭＳ Ｐゴシック"/>
      <family val="3"/>
    </font>
    <font>
      <b/>
      <sz val="12"/>
      <color indexed="10"/>
      <name val="HGS明朝B"/>
      <family val="1"/>
    </font>
    <font>
      <b/>
      <sz val="12"/>
      <name val="HGS明朝B"/>
      <family val="1"/>
    </font>
    <font>
      <b/>
      <sz val="12"/>
      <color indexed="12"/>
      <name val="HGS明朝B"/>
      <family val="1"/>
    </font>
    <font>
      <b/>
      <sz val="14"/>
      <color indexed="11"/>
      <name val="ＭＳ Ｐゴシック"/>
      <family val="3"/>
    </font>
    <font>
      <b/>
      <sz val="12"/>
      <color indexed="11"/>
      <name val="HGP明朝B"/>
      <family val="1"/>
    </font>
    <font>
      <b/>
      <sz val="10"/>
      <color indexed="13"/>
      <name val="ＭＳ Ｐゴシック"/>
      <family val="3"/>
    </font>
    <font>
      <b/>
      <sz val="11"/>
      <color indexed="13"/>
      <name val="ＭＳ Ｐゴシック"/>
      <family val="3"/>
    </font>
    <font>
      <b/>
      <sz val="12"/>
      <color indexed="16"/>
      <name val="HGS明朝B"/>
      <family val="1"/>
    </font>
    <font>
      <sz val="14"/>
      <name val="HGS明朝B"/>
      <family val="1"/>
    </font>
    <font>
      <b/>
      <sz val="14"/>
      <color indexed="12"/>
      <name val="HGS明朝B"/>
      <family val="1"/>
    </font>
    <font>
      <sz val="12"/>
      <name val="ＭＳ Ｐゴシック"/>
      <family val="3"/>
    </font>
    <font>
      <sz val="18"/>
      <color indexed="22"/>
      <name val="ＭＳ Ｐゴシック"/>
      <family val="3"/>
    </font>
    <font>
      <b/>
      <sz val="16"/>
      <color indexed="2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11"/>
      <name val="ＭＳ Ｐゴシック"/>
      <family val="3"/>
    </font>
    <font>
      <b/>
      <sz val="14"/>
      <color indexed="13"/>
      <name val="ＭＳ Ｐゴシック"/>
      <family val="3"/>
    </font>
    <font>
      <sz val="8"/>
      <color indexed="10"/>
      <name val="HGS明朝B"/>
      <family val="1"/>
    </font>
    <font>
      <sz val="8"/>
      <name val="HGS明朝B"/>
      <family val="1"/>
    </font>
    <font>
      <sz val="8"/>
      <color indexed="12"/>
      <name val="HGS明朝B"/>
      <family val="1"/>
    </font>
    <font>
      <b/>
      <sz val="18"/>
      <color indexed="11"/>
      <name val="ＭＳ Ｐゴシック"/>
      <family val="3"/>
    </font>
    <font>
      <sz val="8"/>
      <color indexed="16"/>
      <name val="HGS明朝B"/>
      <family val="1"/>
    </font>
    <font>
      <b/>
      <u val="single"/>
      <sz val="12"/>
      <color indexed="11"/>
      <name val="ＭＳ Ｐゴシック"/>
      <family val="3"/>
    </font>
    <font>
      <b/>
      <sz val="12"/>
      <color indexed="11"/>
      <name val="ＭＳ Ｐゴシック"/>
      <family val="3"/>
    </font>
    <font>
      <b/>
      <sz val="14"/>
      <color indexed="11"/>
      <name val="HGS明朝B"/>
      <family val="1"/>
    </font>
    <font>
      <sz val="14"/>
      <name val="ＭＳ Ｐゴシック"/>
      <family val="3"/>
    </font>
    <font>
      <sz val="11"/>
      <color indexed="49"/>
      <name val="ＭＳ Ｐゴシック"/>
      <family val="3"/>
    </font>
    <font>
      <sz val="14"/>
      <color indexed="15"/>
      <name val="HG丸ｺﾞｼｯｸM-PRO"/>
      <family val="3"/>
    </font>
    <font>
      <sz val="11"/>
      <color indexed="12"/>
      <name val="ＭＳ Ｐゴシック"/>
      <family val="3"/>
    </font>
    <font>
      <sz val="12"/>
      <name val="HGS明朝B"/>
      <family val="1"/>
    </font>
    <font>
      <sz val="11"/>
      <name val="ＭＳ Ｐ明朝"/>
      <family val="1"/>
    </font>
    <font>
      <sz val="11"/>
      <color indexed="15"/>
      <name val="ＭＳ Ｐ明朝"/>
      <family val="1"/>
    </font>
    <font>
      <sz val="12"/>
      <name val="ＭＳ Ｐ明朝"/>
      <family val="1"/>
    </font>
    <font>
      <sz val="12"/>
      <color indexed="10"/>
      <name val="ＭＳ Ｐゴシック"/>
      <family val="3"/>
    </font>
    <font>
      <sz val="12"/>
      <color indexed="15"/>
      <name val="ＭＳ Ｐゴシック"/>
      <family val="3"/>
    </font>
    <font>
      <u val="single"/>
      <sz val="12"/>
      <color indexed="15"/>
      <name val="ＭＳ Ｐゴシック"/>
      <family val="3"/>
    </font>
    <font>
      <sz val="12"/>
      <color indexed="12"/>
      <name val="ＭＳ Ｐゴシック"/>
      <family val="3"/>
    </font>
    <font>
      <b/>
      <sz val="14"/>
      <color indexed="11"/>
      <name val="HGP明朝B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14"/>
      <color indexed="11"/>
      <name val="ＭＳ Ｐゴシック"/>
      <family val="3"/>
    </font>
    <font>
      <sz val="14"/>
      <color indexed="10"/>
      <name val="HGS明朝B"/>
      <family val="1"/>
    </font>
    <font>
      <sz val="14"/>
      <color indexed="12"/>
      <name val="HGS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rgb="FF333333"/>
      <name val="Calibri"/>
      <family val="3"/>
    </font>
    <font>
      <sz val="14"/>
      <color rgb="FF00FF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31"/>
      </patternFill>
    </fill>
    <fill>
      <patternFill patternType="solid">
        <fgColor indexed="18"/>
        <bgColor indexed="64"/>
      </patternFill>
    </fill>
    <fill>
      <patternFill patternType="lightGray">
        <fgColor indexed="41"/>
      </patternFill>
    </fill>
    <fill>
      <patternFill patternType="lightGray">
        <fgColor indexed="27"/>
      </patternFill>
    </fill>
    <fill>
      <patternFill patternType="solid">
        <fgColor indexed="56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26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slantDashDot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slantDashDot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slantDashDot">
        <color indexed="18"/>
      </bottom>
    </border>
    <border>
      <left style="double">
        <color indexed="42"/>
      </left>
      <right style="double">
        <color indexed="42"/>
      </right>
      <top style="double">
        <color indexed="42"/>
      </top>
      <bottom style="double">
        <color indexed="42"/>
      </bottom>
    </border>
    <border>
      <left style="thick">
        <color indexed="18"/>
      </left>
      <right style="thin">
        <color indexed="18"/>
      </right>
      <top style="slantDashDot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slantDashDot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slantDashDot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slantDashDot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slantDashDot">
        <color indexed="18"/>
      </bottom>
    </border>
    <border>
      <left style="medium">
        <color indexed="18"/>
      </left>
      <right style="thin">
        <color indexed="18"/>
      </right>
      <top style="slantDashDot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dashDotDot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dashDotDot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dashDotDot">
        <color indexed="18"/>
      </bottom>
    </border>
    <border>
      <left style="medium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medium">
        <color indexed="18"/>
      </right>
      <top>
        <color indexed="63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double">
        <color indexed="49"/>
      </left>
      <right style="double">
        <color indexed="49"/>
      </right>
      <top style="double">
        <color indexed="49"/>
      </top>
      <bottom style="dashed">
        <color indexed="49"/>
      </bottom>
    </border>
    <border>
      <left style="double">
        <color indexed="49"/>
      </left>
      <right style="double">
        <color indexed="49"/>
      </right>
      <top style="dashed">
        <color indexed="49"/>
      </top>
      <bottom style="double">
        <color indexed="49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ashed">
        <color indexed="15"/>
      </bottom>
    </border>
    <border>
      <left>
        <color indexed="63"/>
      </left>
      <right>
        <color indexed="63"/>
      </right>
      <top style="dashed">
        <color indexed="15"/>
      </top>
      <bottom style="dashed">
        <color indexed="15"/>
      </bottom>
    </border>
    <border>
      <left>
        <color indexed="63"/>
      </left>
      <right>
        <color indexed="63"/>
      </right>
      <top style="dashed">
        <color indexed="15"/>
      </top>
      <bottom style="double">
        <color indexed="15"/>
      </bottom>
    </border>
    <border>
      <left style="slantDashDot"/>
      <right style="dashed">
        <color indexed="15"/>
      </right>
      <top>
        <color indexed="63"/>
      </top>
      <bottom style="dashed">
        <color indexed="15"/>
      </bottom>
    </border>
    <border>
      <left style="slantDashDot"/>
      <right style="dashed">
        <color indexed="15"/>
      </right>
      <top style="dashed">
        <color indexed="15"/>
      </top>
      <bottom style="dashed">
        <color indexed="15"/>
      </bottom>
    </border>
    <border>
      <left style="slantDashDot"/>
      <right style="dashed">
        <color indexed="15"/>
      </right>
      <top style="dashed">
        <color indexed="15"/>
      </top>
      <bottom style="double">
        <color indexed="15"/>
      </bottom>
    </border>
    <border>
      <left style="dashed">
        <color indexed="15"/>
      </left>
      <right style="double">
        <color indexed="15"/>
      </right>
      <top>
        <color indexed="63"/>
      </top>
      <bottom style="dashed">
        <color indexed="15"/>
      </bottom>
    </border>
    <border>
      <left style="dashed">
        <color indexed="15"/>
      </left>
      <right style="double">
        <color indexed="15"/>
      </right>
      <top style="dashed">
        <color indexed="15"/>
      </top>
      <bottom style="dashed">
        <color indexed="15"/>
      </bottom>
    </border>
    <border>
      <left style="dashed">
        <color indexed="15"/>
      </left>
      <right style="double">
        <color indexed="15"/>
      </right>
      <top style="dashed">
        <color indexed="15"/>
      </top>
      <bottom style="double">
        <color indexed="15"/>
      </bottom>
    </border>
    <border>
      <left style="double">
        <color indexed="15"/>
      </left>
      <right>
        <color indexed="63"/>
      </right>
      <top>
        <color indexed="63"/>
      </top>
      <bottom style="dashed">
        <color indexed="15"/>
      </bottom>
    </border>
    <border>
      <left style="slantDashDot">
        <color indexed="8"/>
      </left>
      <right style="dashed">
        <color indexed="15"/>
      </right>
      <top>
        <color indexed="63"/>
      </top>
      <bottom style="dashed">
        <color indexed="15"/>
      </bottom>
    </border>
    <border>
      <left style="double">
        <color indexed="15"/>
      </left>
      <right>
        <color indexed="63"/>
      </right>
      <top style="dashed">
        <color indexed="15"/>
      </top>
      <bottom style="dashed">
        <color indexed="15"/>
      </bottom>
    </border>
    <border>
      <left style="slantDashDot">
        <color indexed="8"/>
      </left>
      <right style="dashed">
        <color indexed="15"/>
      </right>
      <top style="dashed">
        <color indexed="15"/>
      </top>
      <bottom style="dashed">
        <color indexed="15"/>
      </bottom>
    </border>
    <border>
      <left style="slantDashDot">
        <color indexed="8"/>
      </left>
      <right style="dashed">
        <color indexed="15"/>
      </right>
      <top style="dashed">
        <color indexed="15"/>
      </top>
      <bottom style="double">
        <color indexed="15"/>
      </bottom>
    </border>
    <border>
      <left style="slantDashDot">
        <color indexed="8"/>
      </left>
      <right style="dashed">
        <color indexed="15"/>
      </right>
      <top style="double">
        <color indexed="15"/>
      </top>
      <bottom style="slantDashDot">
        <color indexed="15"/>
      </bottom>
    </border>
    <border>
      <left style="slantDashDot"/>
      <right style="dashed">
        <color indexed="15"/>
      </right>
      <top style="slantDashDot">
        <color indexed="15"/>
      </top>
      <bottom style="slantDashDot">
        <color indexed="15"/>
      </bottom>
    </border>
    <border>
      <left style="dashed">
        <color indexed="15"/>
      </left>
      <right style="double">
        <color indexed="12"/>
      </right>
      <top style="slantDashDot">
        <color indexed="15"/>
      </top>
      <bottom style="slantDashDot">
        <color indexed="15"/>
      </bottom>
    </border>
    <border>
      <left style="slantDashDot"/>
      <right style="dashed">
        <color indexed="15"/>
      </right>
      <top style="slantDashDot">
        <color indexed="15"/>
      </top>
      <bottom style="dashed">
        <color indexed="15"/>
      </bottom>
    </border>
    <border>
      <left>
        <color indexed="63"/>
      </left>
      <right>
        <color indexed="63"/>
      </right>
      <top style="slantDashDot">
        <color indexed="15"/>
      </top>
      <bottom style="slantDashDot">
        <color indexed="15"/>
      </bottom>
    </border>
    <border>
      <left style="double">
        <color indexed="15"/>
      </left>
      <right>
        <color indexed="63"/>
      </right>
      <top style="double">
        <color indexed="15"/>
      </top>
      <bottom style="slantDashDot">
        <color indexed="15"/>
      </bottom>
    </border>
    <border>
      <left style="double">
        <color indexed="15"/>
      </left>
      <right>
        <color indexed="63"/>
      </right>
      <top style="dashed">
        <color indexed="15"/>
      </top>
      <bottom>
        <color indexed="63"/>
      </bottom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</border>
    <border>
      <left style="double">
        <color rgb="FF0000FF"/>
      </left>
      <right>
        <color indexed="63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 style="thin">
        <color rgb="FF0000FF"/>
      </bottom>
    </border>
    <border>
      <left style="double">
        <color rgb="FF0000FF"/>
      </left>
      <right style="double">
        <color rgb="FF0000FF"/>
      </right>
      <top style="thin">
        <color rgb="FF0000FF"/>
      </top>
      <bottom style="thin">
        <color rgb="FF0000FF"/>
      </bottom>
    </border>
    <border>
      <left style="double">
        <color rgb="FF0000FF"/>
      </left>
      <right style="double">
        <color rgb="FF0000FF"/>
      </right>
      <top style="thin">
        <color rgb="FF0000FF"/>
      </top>
      <bottom style="double">
        <color rgb="FF0000FF"/>
      </bottom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ashed">
        <color indexed="15"/>
      </bottom>
    </border>
    <border>
      <left style="double">
        <color indexed="15"/>
      </left>
      <right style="double">
        <color indexed="15"/>
      </right>
      <top style="dashed">
        <color indexed="15"/>
      </top>
      <bottom style="double">
        <color indexed="15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 style="double">
        <color indexed="15"/>
      </left>
      <right>
        <color indexed="63"/>
      </right>
      <top style="dashed">
        <color indexed="15"/>
      </top>
      <bottom style="double">
        <color indexed="15"/>
      </bottom>
    </border>
    <border>
      <left>
        <color indexed="63"/>
      </left>
      <right style="double">
        <color indexed="15"/>
      </right>
      <top style="dashed">
        <color indexed="15"/>
      </top>
      <bottom style="double">
        <color indexed="15"/>
      </bottom>
    </border>
    <border>
      <left>
        <color indexed="63"/>
      </left>
      <right>
        <color indexed="63"/>
      </right>
      <top style="dashed">
        <color indexed="15"/>
      </top>
      <bottom>
        <color indexed="63"/>
      </bottom>
    </border>
    <border>
      <left>
        <color indexed="63"/>
      </left>
      <right style="double">
        <color indexed="15"/>
      </right>
      <top style="dashed">
        <color indexed="15"/>
      </top>
      <bottom>
        <color indexed="63"/>
      </bottom>
    </border>
    <border>
      <left style="double">
        <color indexed="42"/>
      </left>
      <right>
        <color indexed="63"/>
      </right>
      <top style="double">
        <color indexed="42"/>
      </top>
      <bottom style="dashed">
        <color indexed="42"/>
      </bottom>
    </border>
    <border>
      <left>
        <color indexed="63"/>
      </left>
      <right style="double">
        <color indexed="42"/>
      </right>
      <top style="double">
        <color indexed="42"/>
      </top>
      <bottom style="dashed">
        <color indexed="42"/>
      </bottom>
    </border>
    <border>
      <left style="double">
        <color indexed="42"/>
      </left>
      <right>
        <color indexed="63"/>
      </right>
      <top style="dashed">
        <color indexed="42"/>
      </top>
      <bottom style="double">
        <color indexed="42"/>
      </bottom>
    </border>
    <border>
      <left>
        <color indexed="63"/>
      </left>
      <right style="double">
        <color indexed="42"/>
      </right>
      <top style="dashed">
        <color indexed="42"/>
      </top>
      <bottom style="double">
        <color indexed="42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5"/>
      </right>
      <top style="dashed">
        <color indexed="15"/>
      </top>
      <bottom style="dashed">
        <color indexed="15"/>
      </bottom>
    </border>
    <border>
      <left style="double">
        <color rgb="FFC00000"/>
      </left>
      <right>
        <color indexed="63"/>
      </right>
      <top style="double">
        <color rgb="FFC00000"/>
      </top>
      <bottom>
        <color indexed="63"/>
      </bottom>
    </border>
    <border>
      <left>
        <color indexed="63"/>
      </left>
      <right>
        <color indexed="63"/>
      </right>
      <top style="double">
        <color rgb="FFC00000"/>
      </top>
      <bottom>
        <color indexed="63"/>
      </bottom>
    </border>
    <border>
      <left>
        <color indexed="63"/>
      </left>
      <right style="double">
        <color rgb="FFC00000"/>
      </right>
      <top style="double">
        <color rgb="FFC00000"/>
      </top>
      <bottom>
        <color indexed="63"/>
      </bottom>
    </border>
    <border>
      <left style="double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C00000"/>
      </right>
      <top>
        <color indexed="63"/>
      </top>
      <bottom>
        <color indexed="63"/>
      </bottom>
    </border>
    <border>
      <left style="double">
        <color rgb="FFC00000"/>
      </left>
      <right>
        <color indexed="63"/>
      </right>
      <top>
        <color indexed="63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double">
        <color rgb="FFC00000"/>
      </bottom>
    </border>
    <border>
      <left>
        <color indexed="63"/>
      </left>
      <right style="double">
        <color rgb="FFC00000"/>
      </right>
      <top>
        <color indexed="63"/>
      </top>
      <bottom style="double">
        <color rgb="FFC00000"/>
      </bottom>
    </border>
    <border>
      <left style="slantDashDot">
        <color indexed="15"/>
      </left>
      <right style="dashed">
        <color indexed="15"/>
      </right>
      <top style="double">
        <color indexed="15"/>
      </top>
      <bottom style="slantDashDot">
        <color indexed="15"/>
      </bottom>
    </border>
    <border>
      <left>
        <color indexed="63"/>
      </left>
      <right style="dashed">
        <color indexed="15"/>
      </right>
      <top style="double">
        <color indexed="15"/>
      </top>
      <bottom style="slantDashDot">
        <color indexed="15"/>
      </bottom>
    </border>
    <border>
      <left style="dashed">
        <color indexed="15"/>
      </left>
      <right style="dashed">
        <color indexed="15"/>
      </right>
      <top style="double">
        <color indexed="15"/>
      </top>
      <bottom style="slantDashDot">
        <color indexed="15"/>
      </bottom>
    </border>
    <border>
      <left style="dashed">
        <color indexed="15"/>
      </left>
      <right>
        <color indexed="63"/>
      </right>
      <top style="double">
        <color indexed="15"/>
      </top>
      <bottom style="slantDashDot">
        <color indexed="15"/>
      </bottom>
    </border>
    <border>
      <left style="dashed">
        <color indexed="15"/>
      </left>
      <right style="double">
        <color indexed="15"/>
      </right>
      <top style="double">
        <color indexed="15"/>
      </top>
      <bottom style="slantDashDot">
        <color indexed="15"/>
      </bottom>
    </border>
    <border>
      <left style="double">
        <color indexed="42"/>
      </left>
      <right>
        <color indexed="63"/>
      </right>
      <top style="double">
        <color indexed="42"/>
      </top>
      <bottom>
        <color indexed="63"/>
      </bottom>
    </border>
    <border>
      <left>
        <color indexed="63"/>
      </left>
      <right style="double">
        <color indexed="42"/>
      </right>
      <top style="double">
        <color indexed="42"/>
      </top>
      <bottom>
        <color indexed="63"/>
      </bottom>
    </border>
    <border>
      <left style="double">
        <color indexed="42"/>
      </left>
      <right>
        <color indexed="63"/>
      </right>
      <top>
        <color indexed="63"/>
      </top>
      <bottom style="double">
        <color indexed="42"/>
      </bottom>
    </border>
    <border>
      <left>
        <color indexed="63"/>
      </left>
      <right style="double">
        <color indexed="42"/>
      </right>
      <top>
        <color indexed="63"/>
      </top>
      <bottom style="double">
        <color indexed="4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5"/>
      </left>
      <right>
        <color indexed="63"/>
      </right>
      <top style="double">
        <color indexed="15"/>
      </top>
      <bottom style="dashed">
        <color indexed="15"/>
      </bottom>
    </border>
    <border>
      <left>
        <color indexed="63"/>
      </left>
      <right>
        <color indexed="63"/>
      </right>
      <top style="double">
        <color indexed="15"/>
      </top>
      <bottom style="dashed">
        <color indexed="15"/>
      </bottom>
    </border>
    <border>
      <left>
        <color indexed="63"/>
      </left>
      <right style="double">
        <color indexed="15"/>
      </right>
      <top style="double">
        <color indexed="15"/>
      </top>
      <bottom style="dashed">
        <color indexed="15"/>
      </bottom>
    </border>
    <border>
      <left style="double">
        <color indexed="10"/>
      </left>
      <right>
        <color indexed="63"/>
      </right>
      <top style="double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ashed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ashed">
        <color indexed="10"/>
      </bottom>
    </border>
    <border>
      <left style="double">
        <color indexed="10"/>
      </left>
      <right>
        <color indexed="63"/>
      </right>
      <top style="dashed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ashed">
        <color indexed="10"/>
      </top>
      <bottom style="double">
        <color indexed="10"/>
      </bottom>
    </border>
    <border>
      <left style="double">
        <color indexed="15"/>
      </left>
      <right>
        <color indexed="63"/>
      </right>
      <top style="slantDashDot">
        <color indexed="15"/>
      </top>
      <bottom style="dashed">
        <color indexed="15"/>
      </bottom>
    </border>
    <border>
      <left>
        <color indexed="63"/>
      </left>
      <right>
        <color indexed="63"/>
      </right>
      <top style="slantDashDot">
        <color indexed="15"/>
      </top>
      <bottom style="dashed">
        <color indexed="15"/>
      </bottom>
    </border>
    <border>
      <left>
        <color indexed="63"/>
      </left>
      <right style="double">
        <color indexed="15"/>
      </right>
      <top style="slantDashDot">
        <color indexed="15"/>
      </top>
      <bottom style="dashed">
        <color indexed="15"/>
      </bottom>
    </border>
    <border>
      <left style="double">
        <color rgb="FFC00000"/>
      </left>
      <right>
        <color indexed="63"/>
      </right>
      <top style="slantDashDot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slantDashDot">
        <color rgb="FFC00000"/>
      </top>
      <bottom style="double">
        <color rgb="FFC00000"/>
      </bottom>
    </border>
    <border>
      <left>
        <color indexed="63"/>
      </left>
      <right style="double">
        <color rgb="FFC00000"/>
      </right>
      <top style="slantDashDot">
        <color rgb="FFC00000"/>
      </top>
      <bottom style="double">
        <color rgb="FFC00000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double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>
        <color indexed="63"/>
      </right>
      <top style="thin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thin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slantDash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slantDashDot">
        <color indexed="11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slantDashDot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slantDashDot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slantDashDot">
        <color indexed="18"/>
      </bottom>
    </border>
    <border>
      <left style="thin">
        <color indexed="18"/>
      </left>
      <right>
        <color indexed="63"/>
      </right>
      <top style="slantDashDot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slantDashDot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slantDashDot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/>
      <protection/>
    </xf>
    <xf numFmtId="0" fontId="84" fillId="32" borderId="0" applyNumberFormat="0" applyBorder="0" applyAlignment="0" applyProtection="0"/>
  </cellStyleXfs>
  <cellXfs count="227">
    <xf numFmtId="0" fontId="0" fillId="0" borderId="0" xfId="0" applyAlignment="1">
      <alignment vertical="center"/>
    </xf>
    <xf numFmtId="0" fontId="0" fillId="0" borderId="0" xfId="60" applyAlignment="1">
      <alignment horizontal="distributed" vertical="center"/>
      <protection/>
    </xf>
    <xf numFmtId="0" fontId="0" fillId="0" borderId="0" xfId="60" applyAlignment="1" applyProtection="1">
      <alignment horizontal="distributed" vertical="center"/>
      <protection/>
    </xf>
    <xf numFmtId="0" fontId="2" fillId="33" borderId="10" xfId="60" applyFont="1" applyFill="1" applyBorder="1" applyAlignment="1">
      <alignment horizontal="distributed" vertical="center"/>
      <protection/>
    </xf>
    <xf numFmtId="0" fontId="3" fillId="33" borderId="11" xfId="60" applyFont="1" applyFill="1" applyBorder="1" applyAlignment="1">
      <alignment horizontal="distributed" vertical="center"/>
      <protection/>
    </xf>
    <xf numFmtId="0" fontId="4" fillId="33" borderId="12" xfId="60" applyFont="1" applyFill="1" applyBorder="1" applyAlignment="1">
      <alignment horizontal="distributed" vertical="center"/>
      <protection/>
    </xf>
    <xf numFmtId="176" fontId="5" fillId="34" borderId="13" xfId="60" applyNumberFormat="1" applyFont="1" applyFill="1" applyBorder="1" applyAlignment="1" applyProtection="1">
      <alignment horizontal="distributed" vertical="center"/>
      <protection locked="0"/>
    </xf>
    <xf numFmtId="0" fontId="6" fillId="35" borderId="14" xfId="60" applyNumberFormat="1" applyFont="1" applyFill="1" applyBorder="1" applyAlignment="1">
      <alignment horizontal="distributed" vertical="center"/>
      <protection/>
    </xf>
    <xf numFmtId="0" fontId="7" fillId="35" borderId="15" xfId="60" applyNumberFormat="1" applyFont="1" applyFill="1" applyBorder="1" applyAlignment="1">
      <alignment horizontal="distributed" vertical="center"/>
      <protection/>
    </xf>
    <xf numFmtId="0" fontId="8" fillId="35" borderId="16" xfId="60" applyNumberFormat="1" applyFont="1" applyFill="1" applyBorder="1" applyAlignment="1">
      <alignment horizontal="distributed" vertical="center"/>
      <protection/>
    </xf>
    <xf numFmtId="0" fontId="6" fillId="35" borderId="17" xfId="60" applyNumberFormat="1" applyFont="1" applyFill="1" applyBorder="1" applyAlignment="1">
      <alignment horizontal="distributed" vertical="center"/>
      <protection/>
    </xf>
    <xf numFmtId="0" fontId="7" fillId="35" borderId="18" xfId="60" applyNumberFormat="1" applyFont="1" applyFill="1" applyBorder="1" applyAlignment="1">
      <alignment horizontal="distributed" vertical="center"/>
      <protection/>
    </xf>
    <xf numFmtId="0" fontId="8" fillId="35" borderId="19" xfId="60" applyNumberFormat="1" applyFont="1" applyFill="1" applyBorder="1" applyAlignment="1">
      <alignment horizontal="distributed" vertical="center"/>
      <protection/>
    </xf>
    <xf numFmtId="0" fontId="6" fillId="35" borderId="20" xfId="60" applyNumberFormat="1" applyFont="1" applyFill="1" applyBorder="1" applyAlignment="1">
      <alignment horizontal="distributed" vertical="center"/>
      <protection/>
    </xf>
    <xf numFmtId="0" fontId="7" fillId="35" borderId="21" xfId="60" applyNumberFormat="1" applyFont="1" applyFill="1" applyBorder="1" applyAlignment="1">
      <alignment horizontal="distributed" vertical="center"/>
      <protection/>
    </xf>
    <xf numFmtId="0" fontId="8" fillId="35" borderId="22" xfId="60" applyNumberFormat="1" applyFont="1" applyFill="1" applyBorder="1" applyAlignment="1">
      <alignment horizontal="distributed" vertical="center"/>
      <protection/>
    </xf>
    <xf numFmtId="0" fontId="10" fillId="33" borderId="10" xfId="60" applyFont="1" applyFill="1" applyBorder="1" applyAlignment="1">
      <alignment horizontal="distributed" vertical="center"/>
      <protection/>
    </xf>
    <xf numFmtId="0" fontId="11" fillId="33" borderId="11" xfId="60" applyFont="1" applyFill="1" applyBorder="1" applyAlignment="1">
      <alignment horizontal="distributed" vertical="center"/>
      <protection/>
    </xf>
    <xf numFmtId="0" fontId="12" fillId="33" borderId="12" xfId="60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vertical="center"/>
    </xf>
    <xf numFmtId="0" fontId="16" fillId="0" borderId="0" xfId="60" applyFont="1" applyFill="1" applyBorder="1" applyAlignment="1">
      <alignment horizontal="distributed" vertical="center"/>
      <protection/>
    </xf>
    <xf numFmtId="180" fontId="15" fillId="0" borderId="0" xfId="60" applyNumberFormat="1" applyFont="1" applyFill="1" applyBorder="1" applyAlignment="1">
      <alignment horizontal="distributed" vertical="center"/>
      <protection/>
    </xf>
    <xf numFmtId="0" fontId="10" fillId="35" borderId="14" xfId="60" applyNumberFormat="1" applyFont="1" applyFill="1" applyBorder="1" applyAlignment="1">
      <alignment horizontal="distributed" vertical="center"/>
      <protection/>
    </xf>
    <xf numFmtId="0" fontId="17" fillId="35" borderId="15" xfId="60" applyNumberFormat="1" applyFont="1" applyFill="1" applyBorder="1" applyAlignment="1">
      <alignment horizontal="distributed" vertical="center"/>
      <protection/>
    </xf>
    <xf numFmtId="0" fontId="12" fillId="35" borderId="16" xfId="60" applyNumberFormat="1" applyFont="1" applyFill="1" applyBorder="1" applyAlignment="1">
      <alignment horizontal="distributed" vertical="center"/>
      <protection/>
    </xf>
    <xf numFmtId="0" fontId="10" fillId="35" borderId="17" xfId="60" applyNumberFormat="1" applyFont="1" applyFill="1" applyBorder="1" applyAlignment="1">
      <alignment horizontal="distributed" vertical="center"/>
      <protection/>
    </xf>
    <xf numFmtId="0" fontId="17" fillId="35" borderId="18" xfId="60" applyNumberFormat="1" applyFont="1" applyFill="1" applyBorder="1" applyAlignment="1">
      <alignment horizontal="distributed" vertical="center"/>
      <protection/>
    </xf>
    <xf numFmtId="0" fontId="12" fillId="35" borderId="19" xfId="60" applyNumberFormat="1" applyFont="1" applyFill="1" applyBorder="1" applyAlignment="1">
      <alignment horizontal="distributed" vertical="center"/>
      <protection/>
    </xf>
    <xf numFmtId="0" fontId="10" fillId="35" borderId="20" xfId="60" applyNumberFormat="1" applyFont="1" applyFill="1" applyBorder="1" applyAlignment="1">
      <alignment horizontal="distributed" vertical="center"/>
      <protection/>
    </xf>
    <xf numFmtId="0" fontId="17" fillId="35" borderId="21" xfId="60" applyNumberFormat="1" applyFont="1" applyFill="1" applyBorder="1" applyAlignment="1">
      <alignment horizontal="distributed" vertical="center"/>
      <protection/>
    </xf>
    <xf numFmtId="0" fontId="12" fillId="35" borderId="22" xfId="60" applyNumberFormat="1" applyFont="1" applyFill="1" applyBorder="1" applyAlignment="1">
      <alignment horizontal="distributed" vertical="center"/>
      <protection/>
    </xf>
    <xf numFmtId="0" fontId="13" fillId="0" borderId="0" xfId="6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32" fillId="0" borderId="0" xfId="0" applyFont="1" applyAlignment="1">
      <alignment horizontal="right" vertical="center" indent="1"/>
    </xf>
    <xf numFmtId="0" fontId="0" fillId="0" borderId="0" xfId="0" applyAlignment="1">
      <alignment vertical="center"/>
    </xf>
    <xf numFmtId="0" fontId="26" fillId="0" borderId="0" xfId="60" applyFont="1" applyFill="1" applyBorder="1" applyAlignment="1">
      <alignment horizontal="distributed" vertical="center"/>
      <protection/>
    </xf>
    <xf numFmtId="176" fontId="24" fillId="0" borderId="0" xfId="60" applyNumberFormat="1" applyFont="1" applyAlignment="1" applyProtection="1">
      <alignment horizontal="distributed" vertical="center"/>
      <protection/>
    </xf>
    <xf numFmtId="180" fontId="26" fillId="0" borderId="0" xfId="60" applyNumberFormat="1" applyFont="1" applyFill="1" applyBorder="1" applyAlignment="1">
      <alignment horizontal="distributed" vertical="center"/>
      <protection/>
    </xf>
    <xf numFmtId="0" fontId="2" fillId="33" borderId="23" xfId="60" applyFont="1" applyFill="1" applyBorder="1" applyAlignment="1">
      <alignment horizontal="distributed" vertical="center"/>
      <protection/>
    </xf>
    <xf numFmtId="0" fontId="3" fillId="33" borderId="24" xfId="60" applyFont="1" applyFill="1" applyBorder="1" applyAlignment="1">
      <alignment horizontal="distributed" vertical="center"/>
      <protection/>
    </xf>
    <xf numFmtId="0" fontId="6" fillId="35" borderId="25" xfId="60" applyNumberFormat="1" applyFont="1" applyFill="1" applyBorder="1" applyAlignment="1">
      <alignment horizontal="distributed" vertical="center"/>
      <protection/>
    </xf>
    <xf numFmtId="0" fontId="6" fillId="35" borderId="26" xfId="60" applyNumberFormat="1" applyFont="1" applyFill="1" applyBorder="1" applyAlignment="1">
      <alignment horizontal="distributed" vertical="center"/>
      <protection/>
    </xf>
    <xf numFmtId="0" fontId="27" fillId="33" borderId="27" xfId="60" applyFont="1" applyFill="1" applyBorder="1" applyAlignment="1">
      <alignment horizontal="distributed" vertical="center"/>
      <protection/>
    </xf>
    <xf numFmtId="0" fontId="28" fillId="33" borderId="28" xfId="60" applyFont="1" applyFill="1" applyBorder="1" applyAlignment="1">
      <alignment horizontal="distributed" vertical="center"/>
      <protection/>
    </xf>
    <xf numFmtId="0" fontId="29" fillId="33" borderId="29" xfId="60" applyFont="1" applyFill="1" applyBorder="1" applyAlignment="1">
      <alignment horizontal="distributed" vertical="center"/>
      <protection/>
    </xf>
    <xf numFmtId="0" fontId="27" fillId="35" borderId="30" xfId="60" applyNumberFormat="1" applyFont="1" applyFill="1" applyBorder="1" applyAlignment="1">
      <alignment horizontal="distributed" vertical="center"/>
      <protection/>
    </xf>
    <xf numFmtId="0" fontId="31" fillId="35" borderId="31" xfId="60" applyNumberFormat="1" applyFont="1" applyFill="1" applyBorder="1" applyAlignment="1">
      <alignment horizontal="distributed" vertical="center"/>
      <protection/>
    </xf>
    <xf numFmtId="0" fontId="29" fillId="35" borderId="32" xfId="60" applyNumberFormat="1" applyFont="1" applyFill="1" applyBorder="1" applyAlignment="1">
      <alignment horizontal="distributed" vertical="center"/>
      <protection/>
    </xf>
    <xf numFmtId="0" fontId="27" fillId="35" borderId="33" xfId="60" applyNumberFormat="1" applyFont="1" applyFill="1" applyBorder="1" applyAlignment="1">
      <alignment horizontal="distributed" vertical="center"/>
      <protection/>
    </xf>
    <xf numFmtId="0" fontId="31" fillId="35" borderId="34" xfId="60" applyNumberFormat="1" applyFont="1" applyFill="1" applyBorder="1" applyAlignment="1">
      <alignment horizontal="distributed" vertical="center"/>
      <protection/>
    </xf>
    <xf numFmtId="0" fontId="29" fillId="35" borderId="35" xfId="60" applyNumberFormat="1" applyFont="1" applyFill="1" applyBorder="1" applyAlignment="1">
      <alignment horizontal="distributed" vertical="center"/>
      <protection/>
    </xf>
    <xf numFmtId="0" fontId="31" fillId="35" borderId="36" xfId="60" applyNumberFormat="1" applyFont="1" applyFill="1" applyBorder="1" applyAlignment="1">
      <alignment horizontal="distributed" vertical="center"/>
      <protection/>
    </xf>
    <xf numFmtId="0" fontId="27" fillId="35" borderId="37" xfId="60" applyNumberFormat="1" applyFont="1" applyFill="1" applyBorder="1" applyAlignment="1">
      <alignment horizontal="distributed" vertical="center"/>
      <protection/>
    </xf>
    <xf numFmtId="0" fontId="31" fillId="35" borderId="38" xfId="60" applyNumberFormat="1" applyFont="1" applyFill="1" applyBorder="1" applyAlignment="1">
      <alignment horizontal="distributed" vertical="center"/>
      <protection/>
    </xf>
    <xf numFmtId="0" fontId="31" fillId="35" borderId="39" xfId="60" applyNumberFormat="1" applyFont="1" applyFill="1" applyBorder="1" applyAlignment="1">
      <alignment horizontal="distributed" vertical="center"/>
      <protection/>
    </xf>
    <xf numFmtId="0" fontId="31" fillId="35" borderId="40" xfId="60" applyNumberFormat="1" applyFont="1" applyFill="1" applyBorder="1" applyAlignment="1">
      <alignment horizontal="distributed" vertical="center"/>
      <protection/>
    </xf>
    <xf numFmtId="0" fontId="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distributed" textRotation="255"/>
    </xf>
    <xf numFmtId="0" fontId="25" fillId="34" borderId="41" xfId="0" applyFont="1" applyFill="1" applyBorder="1" applyAlignment="1">
      <alignment horizontal="distributed" vertical="center"/>
    </xf>
    <xf numFmtId="180" fontId="25" fillId="34" borderId="42" xfId="0" applyNumberFormat="1" applyFont="1" applyFill="1" applyBorder="1" applyAlignment="1">
      <alignment horizontal="distributed" vertical="center"/>
    </xf>
    <xf numFmtId="0" fontId="0" fillId="36" borderId="43" xfId="0" applyFill="1" applyBorder="1" applyAlignment="1">
      <alignment vertical="center"/>
    </xf>
    <xf numFmtId="0" fontId="30" fillId="36" borderId="44" xfId="0" applyFont="1" applyFill="1" applyBorder="1" applyAlignment="1">
      <alignment horizontal="right" vertical="center"/>
    </xf>
    <xf numFmtId="0" fontId="0" fillId="36" borderId="45" xfId="0" applyFill="1" applyBorder="1" applyAlignment="1">
      <alignment vertical="center"/>
    </xf>
    <xf numFmtId="0" fontId="36" fillId="0" borderId="46" xfId="0" applyFont="1" applyBorder="1" applyAlignment="1">
      <alignment vertical="center"/>
    </xf>
    <xf numFmtId="0" fontId="36" fillId="0" borderId="47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8" fillId="0" borderId="50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38" fillId="0" borderId="53" xfId="0" applyFont="1" applyBorder="1" applyAlignment="1">
      <alignment vertical="center"/>
    </xf>
    <xf numFmtId="0" fontId="38" fillId="0" borderId="54" xfId="0" applyFont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177" fontId="40" fillId="0" borderId="55" xfId="0" applyNumberFormat="1" applyFont="1" applyBorder="1" applyAlignment="1">
      <alignment vertical="center"/>
    </xf>
    <xf numFmtId="0" fontId="40" fillId="0" borderId="56" xfId="0" applyFont="1" applyBorder="1" applyAlignment="1">
      <alignment vertical="center"/>
    </xf>
    <xf numFmtId="177" fontId="40" fillId="0" borderId="57" xfId="0" applyNumberFormat="1" applyFont="1" applyBorder="1" applyAlignment="1">
      <alignment vertical="center"/>
    </xf>
    <xf numFmtId="0" fontId="40" fillId="0" borderId="58" xfId="0" applyFont="1" applyBorder="1" applyAlignment="1">
      <alignment vertical="center"/>
    </xf>
    <xf numFmtId="0" fontId="40" fillId="0" borderId="59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60" xfId="0" applyFont="1" applyBorder="1" applyAlignment="1">
      <alignment horizontal="distributed" vertical="center"/>
    </xf>
    <xf numFmtId="0" fontId="40" fillId="0" borderId="61" xfId="0" applyFont="1" applyBorder="1" applyAlignment="1">
      <alignment horizontal="distributed" vertical="center"/>
    </xf>
    <xf numFmtId="0" fontId="40" fillId="0" borderId="62" xfId="0" applyFont="1" applyBorder="1" applyAlignment="1">
      <alignment horizontal="distributed" vertical="center"/>
    </xf>
    <xf numFmtId="0" fontId="40" fillId="0" borderId="63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40" fillId="0" borderId="51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1" fillId="0" borderId="64" xfId="0" applyFont="1" applyBorder="1" applyAlignment="1">
      <alignment horizontal="distributed" vertical="center"/>
    </xf>
    <xf numFmtId="0" fontId="42" fillId="0" borderId="65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77" fontId="40" fillId="0" borderId="66" xfId="0" applyNumberFormat="1" applyFon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5" fillId="0" borderId="71" xfId="0" applyFont="1" applyBorder="1" applyAlignment="1">
      <alignment vertical="center"/>
    </xf>
    <xf numFmtId="0" fontId="85" fillId="0" borderId="72" xfId="0" applyFont="1" applyBorder="1" applyAlignment="1">
      <alignment vertical="center"/>
    </xf>
    <xf numFmtId="0" fontId="86" fillId="0" borderId="72" xfId="0" applyFont="1" applyBorder="1" applyAlignment="1">
      <alignment vertical="center"/>
    </xf>
    <xf numFmtId="0" fontId="85" fillId="0" borderId="73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20" fillId="0" borderId="75" xfId="0" applyFont="1" applyBorder="1" applyAlignment="1">
      <alignment vertical="center"/>
    </xf>
    <xf numFmtId="0" fontId="20" fillId="0" borderId="7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5" fillId="0" borderId="77" xfId="60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Alignment="1">
      <alignment horizontal="distributed" vertical="center"/>
      <protection/>
    </xf>
    <xf numFmtId="0" fontId="43" fillId="0" borderId="0" xfId="0" applyFont="1" applyBorder="1" applyAlignment="1">
      <alignment vertical="center"/>
    </xf>
    <xf numFmtId="0" fontId="5" fillId="0" borderId="7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176" fontId="5" fillId="37" borderId="79" xfId="60" applyNumberFormat="1" applyFont="1" applyFill="1" applyBorder="1" applyAlignment="1" applyProtection="1">
      <alignment horizontal="distributed" vertical="center"/>
      <protection locked="0"/>
    </xf>
    <xf numFmtId="0" fontId="46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37" fillId="0" borderId="80" xfId="0" applyFont="1" applyBorder="1" applyAlignment="1">
      <alignment horizontal="left" vertical="center" indent="2"/>
    </xf>
    <xf numFmtId="0" fontId="37" fillId="0" borderId="48" xfId="0" applyFont="1" applyBorder="1" applyAlignment="1">
      <alignment horizontal="left" vertical="center" indent="2"/>
    </xf>
    <xf numFmtId="0" fontId="37" fillId="0" borderId="81" xfId="0" applyFont="1" applyBorder="1" applyAlignment="1">
      <alignment horizontal="left" vertical="center" indent="2"/>
    </xf>
    <xf numFmtId="0" fontId="37" fillId="0" borderId="66" xfId="0" applyFont="1" applyBorder="1" applyAlignment="1">
      <alignment horizontal="left" vertical="center" indent="2"/>
    </xf>
    <xf numFmtId="0" fontId="37" fillId="0" borderId="82" xfId="0" applyFont="1" applyBorder="1" applyAlignment="1">
      <alignment horizontal="left" vertical="center" indent="2"/>
    </xf>
    <xf numFmtId="0" fontId="37" fillId="0" borderId="83" xfId="0" applyFont="1" applyBorder="1" applyAlignment="1">
      <alignment horizontal="left" vertical="center" indent="2"/>
    </xf>
    <xf numFmtId="0" fontId="87" fillId="38" borderId="84" xfId="0" applyFont="1" applyFill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87" fillId="38" borderId="86" xfId="0" applyFont="1" applyFill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18" fillId="39" borderId="88" xfId="0" applyFont="1" applyFill="1" applyBorder="1" applyAlignment="1">
      <alignment horizontal="center" vertical="distributed" textRotation="255"/>
    </xf>
    <xf numFmtId="0" fontId="18" fillId="39" borderId="89" xfId="0" applyFont="1" applyFill="1" applyBorder="1" applyAlignment="1">
      <alignment horizontal="center" vertical="distributed" textRotation="255"/>
    </xf>
    <xf numFmtId="0" fontId="0" fillId="39" borderId="89" xfId="0" applyFill="1" applyBorder="1" applyAlignment="1">
      <alignment horizontal="center" vertical="distributed"/>
    </xf>
    <xf numFmtId="0" fontId="0" fillId="0" borderId="89" xfId="0" applyBorder="1" applyAlignment="1">
      <alignment horizontal="center" vertical="distributed"/>
    </xf>
    <xf numFmtId="0" fontId="0" fillId="0" borderId="90" xfId="0" applyBorder="1" applyAlignment="1">
      <alignment horizontal="center" vertical="distributed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0" fillId="0" borderId="91" xfId="0" applyBorder="1" applyAlignment="1" applyProtection="1">
      <alignment horizontal="left" vertical="center" indent="1"/>
      <protection locked="0"/>
    </xf>
    <xf numFmtId="0" fontId="0" fillId="0" borderId="80" xfId="0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81" xfId="0" applyBorder="1" applyAlignment="1" applyProtection="1">
      <alignment horizontal="left" vertical="center" indent="1"/>
      <protection locked="0"/>
    </xf>
    <xf numFmtId="0" fontId="21" fillId="0" borderId="92" xfId="0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3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9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97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42" fillId="0" borderId="100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104" xfId="0" applyFont="1" applyBorder="1" applyAlignment="1">
      <alignment horizontal="center" vertical="center"/>
    </xf>
    <xf numFmtId="177" fontId="9" fillId="38" borderId="105" xfId="60" applyNumberFormat="1" applyFont="1" applyFill="1" applyBorder="1" applyAlignment="1" applyProtection="1">
      <alignment horizontal="distributed" vertical="center"/>
      <protection locked="0"/>
    </xf>
    <xf numFmtId="0" fontId="9" fillId="38" borderId="106" xfId="60" applyFont="1" applyFill="1" applyBorder="1" applyAlignment="1" applyProtection="1">
      <alignment horizontal="distributed" vertical="center"/>
      <protection locked="0"/>
    </xf>
    <xf numFmtId="0" fontId="9" fillId="38" borderId="107" xfId="60" applyFont="1" applyFill="1" applyBorder="1" applyAlignment="1" applyProtection="1">
      <alignment horizontal="distributed" vertical="center"/>
      <protection locked="0"/>
    </xf>
    <xf numFmtId="0" fontId="9" fillId="38" borderId="108" xfId="60" applyFont="1" applyFill="1" applyBorder="1" applyAlignment="1" applyProtection="1">
      <alignment horizontal="distributed" vertical="center"/>
      <protection locked="0"/>
    </xf>
    <xf numFmtId="0" fontId="0" fillId="0" borderId="109" xfId="0" applyBorder="1" applyAlignment="1">
      <alignment horizontal="center" vertical="distributed"/>
    </xf>
    <xf numFmtId="0" fontId="0" fillId="0" borderId="110" xfId="0" applyBorder="1" applyAlignment="1">
      <alignment horizontal="center" vertical="distributed"/>
    </xf>
    <xf numFmtId="0" fontId="37" fillId="0" borderId="111" xfId="0" applyFont="1" applyBorder="1" applyAlignment="1">
      <alignment horizontal="left" vertical="center" indent="2"/>
    </xf>
    <xf numFmtId="0" fontId="37" fillId="0" borderId="112" xfId="0" applyFont="1" applyBorder="1" applyAlignment="1">
      <alignment horizontal="left" vertical="center" indent="2"/>
    </xf>
    <xf numFmtId="0" fontId="37" fillId="0" borderId="113" xfId="0" applyFont="1" applyBorder="1" applyAlignment="1">
      <alignment horizontal="left" vertical="center" indent="2"/>
    </xf>
    <xf numFmtId="0" fontId="43" fillId="0" borderId="114" xfId="0" applyFont="1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43" fillId="0" borderId="117" xfId="0" applyFont="1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37" fillId="0" borderId="57" xfId="0" applyFont="1" applyBorder="1" applyAlignment="1">
      <alignment horizontal="left" vertical="center" indent="2"/>
    </xf>
    <xf numFmtId="0" fontId="37" fillId="0" borderId="47" xfId="0" applyFont="1" applyBorder="1" applyAlignment="1">
      <alignment horizontal="left" vertical="center" indent="2"/>
    </xf>
    <xf numFmtId="0" fontId="37" fillId="0" borderId="91" xfId="0" applyFont="1" applyBorder="1" applyAlignment="1">
      <alignment horizontal="left" vertical="center" indent="2"/>
    </xf>
    <xf numFmtId="0" fontId="37" fillId="0" borderId="120" xfId="0" applyFont="1" applyBorder="1" applyAlignment="1">
      <alignment horizontal="left" vertical="center" indent="2"/>
    </xf>
    <xf numFmtId="0" fontId="37" fillId="0" borderId="121" xfId="0" applyFont="1" applyBorder="1" applyAlignment="1">
      <alignment horizontal="left" vertical="center" indent="2"/>
    </xf>
    <xf numFmtId="0" fontId="37" fillId="0" borderId="122" xfId="0" applyFont="1" applyBorder="1" applyAlignment="1">
      <alignment horizontal="left" vertical="center" indent="2"/>
    </xf>
    <xf numFmtId="0" fontId="0" fillId="0" borderId="111" xfId="0" applyBorder="1" applyAlignment="1" applyProtection="1">
      <alignment horizontal="left" vertical="center" indent="1"/>
      <protection locked="0"/>
    </xf>
    <xf numFmtId="0" fontId="0" fillId="0" borderId="112" xfId="0" applyBorder="1" applyAlignment="1" applyProtection="1">
      <alignment horizontal="left" vertical="center" indent="1"/>
      <protection locked="0"/>
    </xf>
    <xf numFmtId="0" fontId="0" fillId="0" borderId="113" xfId="0" applyBorder="1" applyAlignment="1" applyProtection="1">
      <alignment horizontal="left" vertical="center" indent="1"/>
      <protection locked="0"/>
    </xf>
    <xf numFmtId="0" fontId="22" fillId="0" borderId="92" xfId="0" applyFont="1" applyFill="1" applyBorder="1" applyAlignment="1">
      <alignment horizontal="center" vertical="center"/>
    </xf>
    <xf numFmtId="0" fontId="0" fillId="0" borderId="95" xfId="0" applyFill="1" applyBorder="1" applyAlignment="1">
      <alignment vertical="center"/>
    </xf>
    <xf numFmtId="0" fontId="0" fillId="0" borderId="123" xfId="0" applyFill="1" applyBorder="1" applyAlignment="1">
      <alignment horizontal="left" vertical="center" indent="1"/>
    </xf>
    <xf numFmtId="0" fontId="0" fillId="0" borderId="124" xfId="0" applyFill="1" applyBorder="1" applyAlignment="1">
      <alignment horizontal="left" vertical="center" indent="1"/>
    </xf>
    <xf numFmtId="0" fontId="0" fillId="0" borderId="125" xfId="0" applyFill="1" applyBorder="1" applyAlignment="1">
      <alignment horizontal="left" vertical="center" indent="1"/>
    </xf>
    <xf numFmtId="0" fontId="0" fillId="0" borderId="12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0" fillId="0" borderId="128" xfId="0" applyBorder="1" applyAlignment="1">
      <alignment horizontal="distributed" vertical="center"/>
    </xf>
    <xf numFmtId="0" fontId="23" fillId="0" borderId="129" xfId="0" applyFont="1" applyBorder="1" applyAlignment="1">
      <alignment horizontal="distributed" vertical="center"/>
    </xf>
    <xf numFmtId="0" fontId="0" fillId="0" borderId="130" xfId="0" applyBorder="1" applyAlignment="1">
      <alignment horizontal="distributed" vertical="center"/>
    </xf>
    <xf numFmtId="0" fontId="0" fillId="0" borderId="131" xfId="0" applyBorder="1" applyAlignment="1">
      <alignment horizontal="distributed" vertical="center"/>
    </xf>
    <xf numFmtId="0" fontId="0" fillId="0" borderId="132" xfId="0" applyBorder="1" applyAlignment="1">
      <alignment horizontal="distributed" vertical="center"/>
    </xf>
    <xf numFmtId="0" fontId="0" fillId="0" borderId="133" xfId="0" applyBorder="1" applyAlignment="1">
      <alignment horizontal="distributed" vertical="center"/>
    </xf>
    <xf numFmtId="0" fontId="0" fillId="0" borderId="134" xfId="0" applyBorder="1" applyAlignment="1">
      <alignment horizontal="distributed" vertical="center"/>
    </xf>
    <xf numFmtId="176" fontId="14" fillId="34" borderId="135" xfId="60" applyNumberFormat="1" applyFont="1" applyFill="1" applyBorder="1" applyAlignment="1" applyProtection="1">
      <alignment horizontal="distributed" vertical="center"/>
      <protection locked="0"/>
    </xf>
    <xf numFmtId="0" fontId="0" fillId="0" borderId="136" xfId="0" applyBorder="1" applyAlignment="1" applyProtection="1">
      <alignment horizontal="distributed" vertical="center"/>
      <protection locked="0"/>
    </xf>
    <xf numFmtId="177" fontId="13" fillId="34" borderId="137" xfId="60" applyNumberFormat="1" applyFont="1" applyFill="1" applyBorder="1" applyAlignment="1" applyProtection="1">
      <alignment horizontal="distributed" vertical="center"/>
      <protection locked="0"/>
    </xf>
    <xf numFmtId="0" fontId="0" fillId="34" borderId="128" xfId="0" applyFill="1" applyBorder="1" applyAlignment="1" applyProtection="1">
      <alignment horizontal="distributed" vertical="center"/>
      <protection locked="0"/>
    </xf>
    <xf numFmtId="0" fontId="0" fillId="34" borderId="138" xfId="0" applyFill="1" applyBorder="1" applyAlignment="1" applyProtection="1">
      <alignment horizontal="distributed" vertical="center"/>
      <protection locked="0"/>
    </xf>
    <xf numFmtId="0" fontId="0" fillId="34" borderId="139" xfId="0" applyFill="1" applyBorder="1" applyAlignment="1" applyProtection="1">
      <alignment horizontal="distributed" vertical="center"/>
      <protection locked="0"/>
    </xf>
    <xf numFmtId="0" fontId="23" fillId="0" borderId="140" xfId="0" applyFont="1" applyBorder="1" applyAlignment="1">
      <alignment horizontal="distributed" vertical="center"/>
    </xf>
    <xf numFmtId="0" fontId="23" fillId="0" borderId="141" xfId="0" applyFont="1" applyBorder="1" applyAlignment="1">
      <alignment horizontal="distributed" vertical="center"/>
    </xf>
    <xf numFmtId="0" fontId="8" fillId="35" borderId="142" xfId="60" applyNumberFormat="1" applyFont="1" applyFill="1" applyBorder="1" applyAlignment="1">
      <alignment horizontal="distributed" vertical="center"/>
      <protection/>
    </xf>
    <xf numFmtId="0" fontId="0" fillId="0" borderId="143" xfId="0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2" xfId="0" applyFill="1" applyBorder="1" applyAlignment="1">
      <alignment vertical="center"/>
    </xf>
    <xf numFmtId="0" fontId="4" fillId="33" borderId="145" xfId="60" applyFont="1" applyFill="1" applyBorder="1" applyAlignment="1">
      <alignment horizontal="distributed" vertical="center"/>
      <protection/>
    </xf>
    <xf numFmtId="0" fontId="0" fillId="0" borderId="146" xfId="0" applyBorder="1" applyAlignment="1">
      <alignment vertical="center"/>
    </xf>
    <xf numFmtId="0" fontId="0" fillId="0" borderId="147" xfId="0" applyBorder="1" applyAlignment="1">
      <alignment vertical="center"/>
    </xf>
    <xf numFmtId="0" fontId="8" fillId="35" borderId="148" xfId="60" applyNumberFormat="1" applyFont="1" applyFill="1" applyBorder="1" applyAlignment="1">
      <alignment horizontal="distributed" vertical="center"/>
      <protection/>
    </xf>
    <xf numFmtId="0" fontId="0" fillId="0" borderId="149" xfId="0" applyBorder="1" applyAlignment="1">
      <alignment vertical="center"/>
    </xf>
    <xf numFmtId="0" fontId="0" fillId="0" borderId="150" xfId="0" applyBorder="1" applyAlignment="1">
      <alignment vertical="center"/>
    </xf>
    <xf numFmtId="0" fontId="8" fillId="35" borderId="151" xfId="60" applyNumberFormat="1" applyFont="1" applyFill="1" applyBorder="1" applyAlignment="1">
      <alignment horizontal="distributed" vertical="center"/>
      <protection/>
    </xf>
    <xf numFmtId="0" fontId="0" fillId="0" borderId="152" xfId="0" applyBorder="1" applyAlignment="1">
      <alignment vertical="center"/>
    </xf>
    <xf numFmtId="0" fontId="0" fillId="0" borderId="153" xfId="0" applyBorder="1" applyAlignment="1">
      <alignment vertical="center"/>
    </xf>
    <xf numFmtId="0" fontId="8" fillId="35" borderId="154" xfId="60" applyNumberFormat="1" applyFont="1" applyFill="1" applyBorder="1" applyAlignment="1">
      <alignment horizontal="distributed" vertical="center"/>
      <protection/>
    </xf>
    <xf numFmtId="0" fontId="0" fillId="0" borderId="155" xfId="0" applyBorder="1" applyAlignment="1">
      <alignment vertical="center"/>
    </xf>
    <xf numFmtId="0" fontId="0" fillId="0" borderId="156" xfId="0" applyBorder="1" applyAlignment="1">
      <alignment vertical="center"/>
    </xf>
    <xf numFmtId="0" fontId="7" fillId="35" borderId="157" xfId="60" applyNumberFormat="1" applyFont="1" applyFill="1" applyBorder="1" applyAlignment="1">
      <alignment horizontal="distributed" vertical="center"/>
      <protection/>
    </xf>
    <xf numFmtId="0" fontId="0" fillId="0" borderId="158" xfId="0" applyBorder="1" applyAlignment="1">
      <alignment vertical="center"/>
    </xf>
    <xf numFmtId="0" fontId="0" fillId="0" borderId="159" xfId="0" applyBorder="1" applyAlignment="1">
      <alignment vertical="center"/>
    </xf>
    <xf numFmtId="0" fontId="6" fillId="35" borderId="160" xfId="60" applyNumberFormat="1" applyFont="1" applyFill="1" applyBorder="1" applyAlignment="1">
      <alignment horizontal="distributed" vertical="center"/>
      <protection/>
    </xf>
    <xf numFmtId="0" fontId="0" fillId="0" borderId="161" xfId="0" applyBorder="1" applyAlignment="1">
      <alignment vertical="center"/>
    </xf>
    <xf numFmtId="0" fontId="0" fillId="0" borderId="162" xfId="0" applyBorder="1" applyAlignment="1">
      <alignment vertical="center"/>
    </xf>
    <xf numFmtId="177" fontId="34" fillId="36" borderId="44" xfId="60" applyNumberFormat="1" applyFont="1" applyFill="1" applyBorder="1" applyAlignment="1">
      <alignment horizontal="right" vertical="center"/>
      <protection/>
    </xf>
    <xf numFmtId="0" fontId="35" fillId="36" borderId="44" xfId="0" applyFont="1" applyFill="1" applyBorder="1" applyAlignment="1">
      <alignment horizontal="right" vertical="center"/>
    </xf>
    <xf numFmtId="176" fontId="33" fillId="36" borderId="44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38100</xdr:rowOff>
    </xdr:from>
    <xdr:to>
      <xdr:col>8</xdr:col>
      <xdr:colOff>942975</xdr:colOff>
      <xdr:row>9</xdr:row>
      <xdr:rowOff>533400</xdr:rowOff>
    </xdr:to>
    <xdr:pic>
      <xdr:nvPicPr>
        <xdr:cNvPr id="1" name="Picture 27" descr="島1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85775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38100</xdr:rowOff>
    </xdr:from>
    <xdr:to>
      <xdr:col>8</xdr:col>
      <xdr:colOff>409575</xdr:colOff>
      <xdr:row>2</xdr:row>
      <xdr:rowOff>2133600</xdr:rowOff>
    </xdr:to>
    <xdr:pic>
      <xdr:nvPicPr>
        <xdr:cNvPr id="1" name="Picture 1" descr="うわー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30384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Y37"/>
  <sheetViews>
    <sheetView tabSelected="1" zoomScale="90" zoomScaleNormal="90" zoomScalePageLayoutView="0" workbookViewId="0" topLeftCell="A1">
      <selection activeCell="F12" sqref="F12:I12"/>
    </sheetView>
  </sheetViews>
  <sheetFormatPr defaultColWidth="9.00390625" defaultRowHeight="13.5"/>
  <cols>
    <col min="1" max="1" width="3.625" style="0" customWidth="1"/>
    <col min="2" max="2" width="3.625" style="0" hidden="1" customWidth="1"/>
    <col min="3" max="9" width="13.125" style="0" customWidth="1"/>
    <col min="10" max="10" width="2.625" style="0" customWidth="1"/>
    <col min="11" max="11" width="6.125" style="0" customWidth="1"/>
    <col min="12" max="14" width="3.625" style="0" hidden="1" customWidth="1"/>
    <col min="15" max="15" width="6.125" style="0" hidden="1" customWidth="1"/>
    <col min="16" max="16" width="6.625" style="0" hidden="1" customWidth="1"/>
    <col min="17" max="17" width="20.625" style="0" hidden="1" customWidth="1"/>
    <col min="18" max="18" width="6.625" style="0" hidden="1" customWidth="1"/>
    <col min="19" max="19" width="20.625" style="0" hidden="1" customWidth="1"/>
    <col min="20" max="20" width="6.625" style="0" hidden="1" customWidth="1"/>
    <col min="21" max="21" width="20.625" style="0" hidden="1" customWidth="1"/>
    <col min="22" max="23" width="17.625" style="0" hidden="1" customWidth="1"/>
    <col min="24" max="24" width="6.125" style="0" customWidth="1"/>
    <col min="25" max="25" width="6.875" style="0" customWidth="1"/>
  </cols>
  <sheetData>
    <row r="1" spans="17:19" ht="14.25" thickBot="1">
      <c r="Q1">
        <v>15</v>
      </c>
      <c r="S1">
        <v>50</v>
      </c>
    </row>
    <row r="2" spans="16:23" ht="21" customHeight="1" thickBot="1" thickTop="1">
      <c r="P2" s="78" t="s">
        <v>15</v>
      </c>
      <c r="Q2" s="149" t="s">
        <v>16</v>
      </c>
      <c r="R2" s="150"/>
      <c r="S2" s="151"/>
      <c r="T2" s="152"/>
      <c r="U2" s="152"/>
      <c r="V2" s="152"/>
      <c r="W2" s="153"/>
    </row>
    <row r="3" spans="3:25" ht="45" customHeight="1" thickBot="1" thickTop="1">
      <c r="C3" s="138" t="s">
        <v>8</v>
      </c>
      <c r="D3" s="139"/>
      <c r="E3" s="139"/>
      <c r="F3" s="139"/>
      <c r="G3" s="140"/>
      <c r="H3" s="140"/>
      <c r="I3" s="141"/>
      <c r="K3" s="127" t="s">
        <v>7</v>
      </c>
      <c r="L3" s="57"/>
      <c r="M3" s="57"/>
      <c r="N3" s="57"/>
      <c r="O3" s="87" t="s">
        <v>22</v>
      </c>
      <c r="P3" s="79" t="s">
        <v>18</v>
      </c>
      <c r="Q3" s="86" t="s">
        <v>19</v>
      </c>
      <c r="R3" s="79" t="s">
        <v>18</v>
      </c>
      <c r="S3" s="86" t="s">
        <v>19</v>
      </c>
      <c r="T3" s="79" t="s">
        <v>18</v>
      </c>
      <c r="U3" s="86" t="s">
        <v>19</v>
      </c>
      <c r="V3" s="80" t="s">
        <v>21</v>
      </c>
      <c r="W3" s="81" t="s">
        <v>21</v>
      </c>
      <c r="X3" s="127" t="s">
        <v>50</v>
      </c>
      <c r="Y3" s="127" t="s">
        <v>64</v>
      </c>
    </row>
    <row r="4" spans="3:25" ht="45" customHeight="1">
      <c r="C4" s="142"/>
      <c r="D4" s="143"/>
      <c r="E4" s="143"/>
      <c r="F4" s="143"/>
      <c r="G4" s="144"/>
      <c r="H4" s="144"/>
      <c r="I4" s="145"/>
      <c r="K4" s="128"/>
      <c r="L4" s="72">
        <f aca="true" t="shared" si="0" ref="L4:L15">IF(P4="","",$D$19-P4)</f>
      </c>
      <c r="M4" s="72">
        <f aca="true" t="shared" si="1" ref="M4:M15">IF(R4="","",$D$19-R4)</f>
      </c>
      <c r="N4" s="72">
        <f aca="true" t="shared" si="2" ref="N4:N15">IF(T4="","",$D$19-T4)</f>
      </c>
      <c r="O4" s="73">
        <v>1</v>
      </c>
      <c r="P4" s="74"/>
      <c r="Q4" s="63">
        <f>IF(P4="","",CONCATENATE("2日  光江"&amp;L4,$P$2&amp;"の誕生日"))</f>
      </c>
      <c r="R4" s="82"/>
      <c r="S4" s="63">
        <f>IF(R4="","",CONCATENATE("2日  光江"&amp;M4,$P$2&amp;"の誕生日"))</f>
      </c>
      <c r="T4" s="85"/>
      <c r="U4" s="63">
        <f>IF(T4="","",CONCATENATE("2日  光江"&amp;N4,$P$2&amp;"の誕生日"))</f>
      </c>
      <c r="V4" s="66"/>
      <c r="W4" s="69"/>
      <c r="X4" s="128"/>
      <c r="Y4" s="128"/>
    </row>
    <row r="5" spans="3:25" ht="45" customHeight="1">
      <c r="C5" s="142"/>
      <c r="D5" s="143"/>
      <c r="E5" s="143"/>
      <c r="F5" s="143"/>
      <c r="G5" s="144"/>
      <c r="H5" s="144"/>
      <c r="I5" s="145"/>
      <c r="K5" s="128"/>
      <c r="L5" s="72">
        <f t="shared" si="0"/>
        <v>44</v>
      </c>
      <c r="M5" s="72">
        <f t="shared" si="1"/>
      </c>
      <c r="N5" s="72">
        <f t="shared" si="2"/>
      </c>
      <c r="O5" s="75">
        <v>2</v>
      </c>
      <c r="P5" s="76">
        <v>1968</v>
      </c>
      <c r="Q5" s="64" t="str">
        <f>IF(P5="","",CONCATENATE("2日  光江"&amp;L5,$P$2&amp;"の誕生日"))</f>
        <v>2日  光江44歳の誕生日</v>
      </c>
      <c r="R5" s="83"/>
      <c r="S5" s="63">
        <f aca="true" t="shared" si="3" ref="S5:S15">IF(R5="","",CONCATENATE("2日  光江"&amp;M5,$P$2&amp;"の誕生日"))</f>
      </c>
      <c r="T5" s="83"/>
      <c r="U5" s="63">
        <f aca="true" t="shared" si="4" ref="U5:U15">IF(T5="","",CONCATENATE("2日  光江"&amp;N5,$P$2&amp;"の誕生日"))</f>
      </c>
      <c r="V5" s="67"/>
      <c r="W5" s="70"/>
      <c r="X5" s="128"/>
      <c r="Y5" s="128"/>
    </row>
    <row r="6" spans="3:25" ht="45" customHeight="1">
      <c r="C6" s="142"/>
      <c r="D6" s="143"/>
      <c r="E6" s="143"/>
      <c r="F6" s="143"/>
      <c r="G6" s="144"/>
      <c r="H6" s="144"/>
      <c r="I6" s="145"/>
      <c r="K6" s="128"/>
      <c r="L6" s="72">
        <f t="shared" si="0"/>
        <v>83</v>
      </c>
      <c r="M6" s="72">
        <f t="shared" si="1"/>
      </c>
      <c r="N6" s="72">
        <f t="shared" si="2"/>
      </c>
      <c r="O6" s="75">
        <v>3</v>
      </c>
      <c r="P6" s="76">
        <v>1929</v>
      </c>
      <c r="Q6" s="64" t="str">
        <f>IF(P6="","",CONCATENATE("26日  母"&amp;L6,$P$2&amp;"の誕生日"))</f>
        <v>26日  母83歳の誕生日</v>
      </c>
      <c r="R6" s="83"/>
      <c r="S6" s="63">
        <f t="shared" si="3"/>
      </c>
      <c r="T6" s="83"/>
      <c r="U6" s="63">
        <f t="shared" si="4"/>
      </c>
      <c r="V6" s="67"/>
      <c r="W6" s="70"/>
      <c r="X6" s="128"/>
      <c r="Y6" s="128"/>
    </row>
    <row r="7" spans="3:25" ht="45" customHeight="1">
      <c r="C7" s="142"/>
      <c r="D7" s="143"/>
      <c r="E7" s="143"/>
      <c r="F7" s="143"/>
      <c r="G7" s="144"/>
      <c r="H7" s="144"/>
      <c r="I7" s="145"/>
      <c r="K7" s="128"/>
      <c r="L7" s="72">
        <f t="shared" si="0"/>
        <v>60</v>
      </c>
      <c r="M7" s="72">
        <f t="shared" si="1"/>
        <v>36</v>
      </c>
      <c r="N7" s="72">
        <f t="shared" si="2"/>
        <v>10</v>
      </c>
      <c r="O7" s="75">
        <v>4</v>
      </c>
      <c r="P7" s="76">
        <v>1952</v>
      </c>
      <c r="Q7" s="64" t="str">
        <f>IF(P7="","",CONCATENATE("13日  文雄"&amp;L7,$P$2&amp;"の誕生日"))</f>
        <v>13日  文雄60歳の誕生日</v>
      </c>
      <c r="R7" s="83">
        <v>1976</v>
      </c>
      <c r="S7" s="63" t="str">
        <f>IF(R7="","",CONCATENATE("23日  浩幸"&amp;M7,$P$2&amp;"の誕生日"))</f>
        <v>23日  浩幸36歳の誕生日</v>
      </c>
      <c r="T7" s="83">
        <v>2002</v>
      </c>
      <c r="U7" s="63" t="str">
        <f>IF(T7="","",CONCATENATE("24日  希"&amp;N7,$P$2&amp;"の誕生日"))</f>
        <v>24日  希10歳の誕生日</v>
      </c>
      <c r="V7" s="67"/>
      <c r="W7" s="70"/>
      <c r="X7" s="128"/>
      <c r="Y7" s="128"/>
    </row>
    <row r="8" spans="3:25" ht="45" customHeight="1">
      <c r="C8" s="142"/>
      <c r="D8" s="143"/>
      <c r="E8" s="143"/>
      <c r="F8" s="143"/>
      <c r="G8" s="144"/>
      <c r="H8" s="144"/>
      <c r="I8" s="145"/>
      <c r="K8" s="129"/>
      <c r="L8" s="72">
        <f t="shared" si="0"/>
        <v>15</v>
      </c>
      <c r="M8" s="72">
        <f t="shared" si="1"/>
      </c>
      <c r="N8" s="72">
        <f t="shared" si="2"/>
      </c>
      <c r="O8" s="75">
        <v>5</v>
      </c>
      <c r="P8" s="76">
        <v>1997</v>
      </c>
      <c r="Q8" s="64" t="str">
        <f>IF(P8="","",CONCATENATE("6日  加菜"&amp;L8,$P$2&amp;"の誕生日"))</f>
        <v>6日  加菜15歳の誕生日</v>
      </c>
      <c r="R8" s="83"/>
      <c r="S8" s="63">
        <f t="shared" si="3"/>
      </c>
      <c r="T8" s="83"/>
      <c r="U8" s="63">
        <f t="shared" si="4"/>
      </c>
      <c r="V8" s="67" t="s">
        <v>20</v>
      </c>
      <c r="W8" s="70"/>
      <c r="X8" s="129"/>
      <c r="Y8" s="129"/>
    </row>
    <row r="9" spans="3:25" ht="45" customHeight="1">
      <c r="C9" s="142"/>
      <c r="D9" s="143"/>
      <c r="E9" s="143"/>
      <c r="F9" s="143"/>
      <c r="G9" s="144"/>
      <c r="H9" s="144"/>
      <c r="I9" s="145"/>
      <c r="K9" s="130"/>
      <c r="L9" s="72">
        <f t="shared" si="0"/>
        <v>33</v>
      </c>
      <c r="M9" s="72">
        <f t="shared" si="1"/>
      </c>
      <c r="N9" s="72">
        <f t="shared" si="2"/>
      </c>
      <c r="O9" s="75">
        <v>6</v>
      </c>
      <c r="P9" s="76">
        <v>1979</v>
      </c>
      <c r="Q9" s="64" t="str">
        <f>IF(P9="","",CONCATENATE("25日  浩子"&amp;L9,$P$2&amp;"の誕生日"))</f>
        <v>25日  浩子33歳の誕生日</v>
      </c>
      <c r="R9" s="83"/>
      <c r="S9" s="63">
        <f t="shared" si="3"/>
      </c>
      <c r="T9" s="83"/>
      <c r="U9" s="63">
        <f t="shared" si="4"/>
      </c>
      <c r="V9" s="67"/>
      <c r="W9" s="70"/>
      <c r="X9" s="130"/>
      <c r="Y9" s="130"/>
    </row>
    <row r="10" spans="3:25" ht="45" customHeight="1" thickBot="1">
      <c r="C10" s="146"/>
      <c r="D10" s="147"/>
      <c r="E10" s="147"/>
      <c r="F10" s="147"/>
      <c r="G10" s="147"/>
      <c r="H10" s="147"/>
      <c r="I10" s="148"/>
      <c r="K10" s="130"/>
      <c r="L10" s="72">
        <f t="shared" si="0"/>
      </c>
      <c r="M10" s="72">
        <f t="shared" si="1"/>
      </c>
      <c r="N10" s="72">
        <f t="shared" si="2"/>
      </c>
      <c r="O10" s="75">
        <v>7</v>
      </c>
      <c r="P10" s="76"/>
      <c r="Q10" s="64">
        <f aca="true" t="shared" si="5" ref="Q10:Q15">IF(P10="","",CONCATENATE("2日  光江"&amp;L10,$P$2&amp;"の誕生日"))</f>
      </c>
      <c r="R10" s="83"/>
      <c r="S10" s="63">
        <f t="shared" si="3"/>
      </c>
      <c r="T10" s="83"/>
      <c r="U10" s="63">
        <f t="shared" si="4"/>
      </c>
      <c r="V10" s="67"/>
      <c r="W10" s="70"/>
      <c r="X10" s="130"/>
      <c r="Y10" s="130"/>
    </row>
    <row r="11" spans="3:25" ht="30" customHeight="1" thickBot="1" thickTop="1">
      <c r="C11" s="33" t="s">
        <v>49</v>
      </c>
      <c r="F11" s="33" t="s">
        <v>9</v>
      </c>
      <c r="K11" s="130"/>
      <c r="L11" s="72">
        <f t="shared" si="0"/>
      </c>
      <c r="M11" s="72">
        <f t="shared" si="1"/>
      </c>
      <c r="N11" s="72">
        <f t="shared" si="2"/>
      </c>
      <c r="O11" s="75">
        <v>8</v>
      </c>
      <c r="P11" s="76"/>
      <c r="Q11" s="64">
        <f t="shared" si="5"/>
      </c>
      <c r="R11" s="83"/>
      <c r="S11" s="63">
        <f t="shared" si="3"/>
      </c>
      <c r="T11" s="83"/>
      <c r="U11" s="63">
        <f t="shared" si="4"/>
      </c>
      <c r="V11" s="67"/>
      <c r="W11" s="70"/>
      <c r="X11" s="130"/>
      <c r="Y11" s="130"/>
    </row>
    <row r="12" spans="3:25" ht="24.75" customHeight="1" thickTop="1">
      <c r="C12" s="160" t="str">
        <f>VLOOKUP(F18,O4:W15,3)</f>
        <v>6日  加菜15歳の誕生日</v>
      </c>
      <c r="D12" s="161"/>
      <c r="E12" s="162"/>
      <c r="F12" s="175"/>
      <c r="G12" s="176"/>
      <c r="H12" s="176"/>
      <c r="I12" s="177"/>
      <c r="K12" s="130"/>
      <c r="L12" s="72">
        <f t="shared" si="0"/>
        <v>12</v>
      </c>
      <c r="M12" s="72">
        <f t="shared" si="1"/>
      </c>
      <c r="N12" s="72">
        <f t="shared" si="2"/>
      </c>
      <c r="O12" s="75">
        <v>9</v>
      </c>
      <c r="P12" s="76">
        <v>2000</v>
      </c>
      <c r="Q12" s="64" t="str">
        <f>IF(P12="","",CONCATENATE("8日  歩"&amp;L12,$P$2&amp;"の誕生日"))</f>
        <v>8日  歩12歳の誕生日</v>
      </c>
      <c r="R12" s="83"/>
      <c r="S12" s="63">
        <f t="shared" si="3"/>
      </c>
      <c r="T12" s="83"/>
      <c r="U12" s="63">
        <f t="shared" si="4"/>
      </c>
      <c r="V12" s="67"/>
      <c r="W12" s="70"/>
      <c r="X12" s="130"/>
      <c r="Y12" s="130"/>
    </row>
    <row r="13" spans="3:25" ht="24.75" customHeight="1">
      <c r="C13" s="169">
        <f>VLOOKUP(F18,O4:W15,5)</f>
      </c>
      <c r="D13" s="170"/>
      <c r="E13" s="171"/>
      <c r="F13" s="132"/>
      <c r="G13" s="133"/>
      <c r="H13" s="133"/>
      <c r="I13" s="134"/>
      <c r="K13" s="130"/>
      <c r="L13" s="72">
        <f t="shared" si="0"/>
      </c>
      <c r="M13" s="72">
        <f t="shared" si="1"/>
      </c>
      <c r="N13" s="72">
        <f t="shared" si="2"/>
      </c>
      <c r="O13" s="75">
        <v>10</v>
      </c>
      <c r="P13" s="76"/>
      <c r="Q13" s="64">
        <f t="shared" si="5"/>
      </c>
      <c r="R13" s="83"/>
      <c r="S13" s="63">
        <f t="shared" si="3"/>
      </c>
      <c r="T13" s="83"/>
      <c r="U13" s="63">
        <f t="shared" si="4"/>
      </c>
      <c r="V13" s="67"/>
      <c r="W13" s="70"/>
      <c r="X13" s="130"/>
      <c r="Y13" s="130"/>
    </row>
    <row r="14" spans="3:25" ht="24.75" customHeight="1" thickBot="1">
      <c r="C14" s="120">
        <f>VLOOKUP(F18,O4:W15,7)</f>
      </c>
      <c r="D14" s="121"/>
      <c r="E14" s="122"/>
      <c r="F14" s="132"/>
      <c r="G14" s="133"/>
      <c r="H14" s="133"/>
      <c r="I14" s="134"/>
      <c r="K14" s="130"/>
      <c r="L14" s="72">
        <f t="shared" si="0"/>
      </c>
      <c r="M14" s="72">
        <f t="shared" si="1"/>
      </c>
      <c r="N14" s="72">
        <f t="shared" si="2"/>
      </c>
      <c r="O14" s="75">
        <v>11</v>
      </c>
      <c r="P14" s="76"/>
      <c r="Q14" s="64">
        <f t="shared" si="5"/>
      </c>
      <c r="R14" s="83"/>
      <c r="S14" s="63">
        <f t="shared" si="3"/>
      </c>
      <c r="T14" s="83"/>
      <c r="U14" s="63">
        <f t="shared" si="4"/>
      </c>
      <c r="V14" s="67"/>
      <c r="W14" s="70"/>
      <c r="X14" s="130"/>
      <c r="Y14" s="130"/>
    </row>
    <row r="15" spans="3:25" ht="24.75" customHeight="1" thickBot="1">
      <c r="C15" s="172" t="str">
        <f>VLOOKUP(F18,O4:W15,8)</f>
        <v>11日　結婚記念日</v>
      </c>
      <c r="D15" s="173"/>
      <c r="E15" s="174"/>
      <c r="F15" s="132"/>
      <c r="G15" s="133"/>
      <c r="H15" s="133"/>
      <c r="I15" s="134"/>
      <c r="K15" s="130"/>
      <c r="L15" s="72">
        <f t="shared" si="0"/>
      </c>
      <c r="M15" s="72">
        <f t="shared" si="1"/>
      </c>
      <c r="N15" s="72">
        <f t="shared" si="2"/>
      </c>
      <c r="O15" s="89">
        <v>12</v>
      </c>
      <c r="P15" s="77"/>
      <c r="Q15" s="65">
        <f t="shared" si="5"/>
      </c>
      <c r="R15" s="84"/>
      <c r="S15" s="65">
        <f t="shared" si="3"/>
      </c>
      <c r="T15" s="84"/>
      <c r="U15" s="65">
        <f t="shared" si="4"/>
      </c>
      <c r="V15" s="68"/>
      <c r="W15" s="71" t="s">
        <v>17</v>
      </c>
      <c r="X15" s="130"/>
      <c r="Y15" s="130"/>
    </row>
    <row r="16" spans="3:25" ht="24.75" customHeight="1" thickBot="1" thickTop="1">
      <c r="C16" s="117">
        <f>VLOOKUP(F18,O4:W15,9)</f>
        <v>0</v>
      </c>
      <c r="D16" s="118"/>
      <c r="E16" s="119"/>
      <c r="F16" s="135"/>
      <c r="G16" s="136"/>
      <c r="H16" s="136"/>
      <c r="I16" s="137"/>
      <c r="K16" s="158"/>
      <c r="L16" s="90">
        <v>1</v>
      </c>
      <c r="M16" s="98" t="s">
        <v>47</v>
      </c>
      <c r="N16" s="94" t="s">
        <v>36</v>
      </c>
      <c r="O16" s="93"/>
      <c r="X16" s="130"/>
      <c r="Y16" s="130"/>
    </row>
    <row r="17" spans="11:25" ht="4.5" customHeight="1" thickBot="1" thickTop="1">
      <c r="K17" s="158"/>
      <c r="L17" s="91">
        <v>2</v>
      </c>
      <c r="M17" s="99" t="s">
        <v>37</v>
      </c>
      <c r="N17" s="95" t="s">
        <v>35</v>
      </c>
      <c r="O17" s="93"/>
      <c r="P17" s="34"/>
      <c r="X17" s="130"/>
      <c r="Y17" s="130"/>
    </row>
    <row r="18" spans="3:25" ht="24.75" customHeight="1" thickBot="1" thickTop="1">
      <c r="C18" s="107" t="str">
        <f>IF(D19&gt;=1989,S23,"")</f>
        <v>昭和87年</v>
      </c>
      <c r="F18" s="154">
        <v>5</v>
      </c>
      <c r="G18" s="155"/>
      <c r="H18" s="123" t="str">
        <f>VLOOKUP(F18,L16:N27,2)</f>
        <v>皐月・さつき</v>
      </c>
      <c r="I18" s="124"/>
      <c r="K18" s="158"/>
      <c r="L18" s="91">
        <v>3</v>
      </c>
      <c r="M18" s="99" t="s">
        <v>48</v>
      </c>
      <c r="N18" s="95" t="s">
        <v>34</v>
      </c>
      <c r="O18" s="93"/>
      <c r="P18" s="88"/>
      <c r="Q18" s="163" t="s">
        <v>23</v>
      </c>
      <c r="R18" s="164"/>
      <c r="S18" s="164"/>
      <c r="T18" s="164"/>
      <c r="U18" s="164"/>
      <c r="V18" s="165"/>
      <c r="X18" s="130"/>
      <c r="Y18" s="130"/>
    </row>
    <row r="19" spans="3:25" ht="24.75" customHeight="1" thickBot="1" thickTop="1">
      <c r="C19" s="108" t="str">
        <f>IF(D19=1988,U22,U21)</f>
        <v>平成24年</v>
      </c>
      <c r="D19" s="109">
        <v>2012</v>
      </c>
      <c r="F19" s="156"/>
      <c r="G19" s="157"/>
      <c r="H19" s="125" t="str">
        <f>VLOOKUP(F18,L16:N27,3)</f>
        <v>May</v>
      </c>
      <c r="I19" s="126"/>
      <c r="K19" s="159"/>
      <c r="L19" s="91">
        <v>4</v>
      </c>
      <c r="M19" s="99" t="s">
        <v>38</v>
      </c>
      <c r="N19" s="95" t="s">
        <v>33</v>
      </c>
      <c r="O19" s="93"/>
      <c r="P19" s="88"/>
      <c r="Q19" s="166" t="s">
        <v>24</v>
      </c>
      <c r="R19" s="167"/>
      <c r="S19" s="167"/>
      <c r="T19" s="167"/>
      <c r="U19" s="167"/>
      <c r="V19" s="168"/>
      <c r="X19" s="131"/>
      <c r="Y19" s="131"/>
    </row>
    <row r="20" spans="3:15" ht="6.75" customHeight="1" thickBot="1" thickTop="1">
      <c r="C20" s="1"/>
      <c r="D20" s="1"/>
      <c r="E20" s="2"/>
      <c r="F20" s="2"/>
      <c r="G20" s="1"/>
      <c r="H20" s="1"/>
      <c r="I20" s="1"/>
      <c r="L20" s="91">
        <v>5</v>
      </c>
      <c r="M20" s="99" t="s">
        <v>39</v>
      </c>
      <c r="N20" s="96" t="s">
        <v>32</v>
      </c>
      <c r="O20" s="93"/>
    </row>
    <row r="21" spans="2:21" ht="30" customHeight="1" thickBot="1" thickTop="1">
      <c r="B21">
        <v>1</v>
      </c>
      <c r="C21" s="3" t="s">
        <v>5</v>
      </c>
      <c r="D21" s="4" t="s">
        <v>6</v>
      </c>
      <c r="E21" s="4" t="s">
        <v>0</v>
      </c>
      <c r="F21" s="4" t="s">
        <v>1</v>
      </c>
      <c r="G21" s="4" t="s">
        <v>2</v>
      </c>
      <c r="H21" s="4" t="s">
        <v>3</v>
      </c>
      <c r="I21" s="5" t="s">
        <v>4</v>
      </c>
      <c r="L21" s="91">
        <v>6</v>
      </c>
      <c r="M21" s="99" t="s">
        <v>40</v>
      </c>
      <c r="N21" s="95" t="s">
        <v>31</v>
      </c>
      <c r="O21" s="93"/>
      <c r="P21" s="88"/>
      <c r="Q21" s="102" t="s">
        <v>59</v>
      </c>
      <c r="R21" s="102">
        <v>1988</v>
      </c>
      <c r="S21" s="102">
        <v>1925</v>
      </c>
      <c r="T21" s="88"/>
      <c r="U21" s="103" t="str">
        <f>IF(D19&gt;=1988,Q23,(S23))</f>
        <v>平成24年</v>
      </c>
    </row>
    <row r="22" spans="2:21" ht="37.5" customHeight="1" thickBot="1">
      <c r="B22">
        <v>2</v>
      </c>
      <c r="C22" s="7">
        <f>IF(B$21&gt;=WEEKDAY(DATE($D19,$F$18,1)),B$21-WEEKDAY(DATE($D19,$F$18,1))+1,"")</f>
      </c>
      <c r="D22" s="8">
        <f>IF(B$22&gt;=WEEKDAY(DATE($D19,$F$18,1)),B$22-WEEKDAY(DATE($D19,$F$18,1))+1,"")</f>
      </c>
      <c r="E22" s="8">
        <f>IF(B$23&gt;=WEEKDAY(DATE($D19,$F$18,1)),B$23-WEEKDAY(DATE($D19,$F$18,1))+1,"")</f>
        <v>1</v>
      </c>
      <c r="F22" s="8">
        <f>IF(B$24&gt;=WEEKDAY(DATE($D19,$F$18,1)),B$24-WEEKDAY(DATE($D19,$F$18,1))+1,"")</f>
        <v>2</v>
      </c>
      <c r="G22" s="8">
        <f>IF(B$25&gt;=WEEKDAY(DATE($D19,$F$18,1)),B$25-WEEKDAY(DATE($D19,$F$18,1))+1,"")</f>
        <v>3</v>
      </c>
      <c r="H22" s="8">
        <f>IF(B$26&gt;=WEEKDAY(DATE($D19,$F$18,1)),B$26-WEEKDAY(DATE($D19,$F$18,1))+1,"")</f>
        <v>4</v>
      </c>
      <c r="I22" s="9">
        <f>IF(B$27&gt;=WEEKDAY(DATE($D19,$F$18,1)),B$27-WEEKDAY(DATE($D19,$F$18,1))+1,"")</f>
        <v>5</v>
      </c>
      <c r="L22" s="91">
        <v>7</v>
      </c>
      <c r="M22" s="99" t="s">
        <v>41</v>
      </c>
      <c r="N22" s="95" t="s">
        <v>30</v>
      </c>
      <c r="O22" s="93"/>
      <c r="P22" s="88"/>
      <c r="Q22" s="102" t="s">
        <v>60</v>
      </c>
      <c r="R22" s="104">
        <f>D19-R21</f>
        <v>24</v>
      </c>
      <c r="S22" s="104">
        <f>D19-S21</f>
        <v>87</v>
      </c>
      <c r="T22" s="105" t="s">
        <v>61</v>
      </c>
      <c r="U22" s="106" t="s">
        <v>62</v>
      </c>
    </row>
    <row r="23" spans="2:21" ht="37.5" customHeight="1" thickTop="1">
      <c r="B23">
        <v>3</v>
      </c>
      <c r="C23" s="10">
        <f>$I22+1</f>
        <v>6</v>
      </c>
      <c r="D23" s="11">
        <f aca="true" t="shared" si="6" ref="D23:I25">C23+1</f>
        <v>7</v>
      </c>
      <c r="E23" s="11">
        <f t="shared" si="6"/>
        <v>8</v>
      </c>
      <c r="F23" s="11">
        <f t="shared" si="6"/>
        <v>9</v>
      </c>
      <c r="G23" s="11">
        <f t="shared" si="6"/>
        <v>10</v>
      </c>
      <c r="H23" s="11">
        <f t="shared" si="6"/>
        <v>11</v>
      </c>
      <c r="I23" s="12">
        <f t="shared" si="6"/>
        <v>12</v>
      </c>
      <c r="L23" s="91">
        <v>8</v>
      </c>
      <c r="M23" s="99" t="s">
        <v>42</v>
      </c>
      <c r="N23" s="95" t="s">
        <v>29</v>
      </c>
      <c r="O23" s="93"/>
      <c r="P23" s="101"/>
      <c r="Q23" s="101" t="str">
        <f>Q22&amp;R22&amp;T22</f>
        <v>平成24年</v>
      </c>
      <c r="R23" s="101"/>
      <c r="S23" s="101" t="str">
        <f>Q21&amp;S22&amp;T22</f>
        <v>昭和87年</v>
      </c>
      <c r="T23" s="101"/>
      <c r="U23" s="101"/>
    </row>
    <row r="24" spans="2:16" ht="37.5" customHeight="1">
      <c r="B24">
        <v>4</v>
      </c>
      <c r="C24" s="10">
        <f>$I23+1</f>
        <v>13</v>
      </c>
      <c r="D24" s="11">
        <f t="shared" si="6"/>
        <v>14</v>
      </c>
      <c r="E24" s="11">
        <f t="shared" si="6"/>
        <v>15</v>
      </c>
      <c r="F24" s="11">
        <f t="shared" si="6"/>
        <v>16</v>
      </c>
      <c r="G24" s="11">
        <f t="shared" si="6"/>
        <v>17</v>
      </c>
      <c r="H24" s="11">
        <f t="shared" si="6"/>
        <v>18</v>
      </c>
      <c r="I24" s="12">
        <f t="shared" si="6"/>
        <v>19</v>
      </c>
      <c r="L24" s="91">
        <v>9</v>
      </c>
      <c r="M24" s="99" t="s">
        <v>43</v>
      </c>
      <c r="N24" s="95" t="s">
        <v>28</v>
      </c>
      <c r="O24" s="93"/>
      <c r="P24" s="34"/>
    </row>
    <row r="25" spans="2:16" ht="37.5" customHeight="1">
      <c r="B25">
        <v>5</v>
      </c>
      <c r="C25" s="10">
        <f>$I24+1</f>
        <v>20</v>
      </c>
      <c r="D25" s="11">
        <f t="shared" si="6"/>
        <v>21</v>
      </c>
      <c r="E25" s="11">
        <f t="shared" si="6"/>
        <v>22</v>
      </c>
      <c r="F25" s="11">
        <f t="shared" si="6"/>
        <v>23</v>
      </c>
      <c r="G25" s="11">
        <f t="shared" si="6"/>
        <v>24</v>
      </c>
      <c r="H25" s="11">
        <f t="shared" si="6"/>
        <v>25</v>
      </c>
      <c r="I25" s="12">
        <f t="shared" si="6"/>
        <v>26</v>
      </c>
      <c r="L25" s="91">
        <v>10</v>
      </c>
      <c r="M25" s="99" t="s">
        <v>44</v>
      </c>
      <c r="N25" s="95" t="s">
        <v>27</v>
      </c>
      <c r="O25" s="93"/>
      <c r="P25" s="34"/>
    </row>
    <row r="26" spans="2:16" ht="37.5" customHeight="1">
      <c r="B26">
        <v>6</v>
      </c>
      <c r="C26" s="10">
        <f>$I25+1</f>
        <v>27</v>
      </c>
      <c r="D26" s="11">
        <f aca="true" t="shared" si="7" ref="D26:I26">C26+1</f>
        <v>28</v>
      </c>
      <c r="E26" s="11">
        <f t="shared" si="7"/>
        <v>29</v>
      </c>
      <c r="F26" s="11">
        <f t="shared" si="7"/>
        <v>30</v>
      </c>
      <c r="G26" s="11">
        <f t="shared" si="7"/>
        <v>31</v>
      </c>
      <c r="H26" s="11">
        <f t="shared" si="7"/>
        <v>32</v>
      </c>
      <c r="I26" s="12">
        <f t="shared" si="7"/>
        <v>33</v>
      </c>
      <c r="L26" s="91">
        <v>11</v>
      </c>
      <c r="M26" s="99" t="s">
        <v>45</v>
      </c>
      <c r="N26" s="95" t="s">
        <v>25</v>
      </c>
      <c r="O26" s="93"/>
      <c r="P26" s="34"/>
    </row>
    <row r="27" spans="2:16" ht="37.5" customHeight="1" thickBot="1">
      <c r="B27">
        <v>7</v>
      </c>
      <c r="C27" s="13">
        <f>$I26+1</f>
        <v>34</v>
      </c>
      <c r="D27" s="14">
        <f aca="true" t="shared" si="8" ref="D27:I27">C27+1</f>
        <v>35</v>
      </c>
      <c r="E27" s="14">
        <f t="shared" si="8"/>
        <v>36</v>
      </c>
      <c r="F27" s="14">
        <f t="shared" si="8"/>
        <v>37</v>
      </c>
      <c r="G27" s="14">
        <f t="shared" si="8"/>
        <v>38</v>
      </c>
      <c r="H27" s="14">
        <f t="shared" si="8"/>
        <v>39</v>
      </c>
      <c r="I27" s="15">
        <f t="shared" si="8"/>
        <v>40</v>
      </c>
      <c r="L27" s="92">
        <v>12</v>
      </c>
      <c r="M27" s="100" t="s">
        <v>46</v>
      </c>
      <c r="N27" s="97" t="s">
        <v>26</v>
      </c>
      <c r="O27" s="93"/>
      <c r="P27" s="34"/>
    </row>
    <row r="28" spans="12:16" ht="14.25" thickTop="1">
      <c r="L28" s="34"/>
      <c r="M28" s="34"/>
      <c r="N28" s="34"/>
      <c r="O28" s="34"/>
      <c r="P28" s="34"/>
    </row>
    <row r="29" spans="3:21" ht="21.75" customHeight="1">
      <c r="C29" s="113" t="s">
        <v>51</v>
      </c>
      <c r="D29" s="113"/>
      <c r="E29" s="114"/>
      <c r="P29" s="101"/>
      <c r="Q29" s="101"/>
      <c r="R29" s="101"/>
      <c r="S29" s="101"/>
      <c r="T29" s="101"/>
      <c r="U29" s="101"/>
    </row>
    <row r="30" spans="3:6" ht="21.75" customHeight="1">
      <c r="C30" s="110" t="s">
        <v>52</v>
      </c>
      <c r="D30" s="110"/>
      <c r="E30" s="112"/>
      <c r="F30" s="112"/>
    </row>
    <row r="31" spans="3:6" ht="21.75" customHeight="1">
      <c r="C31" s="110" t="s">
        <v>53</v>
      </c>
      <c r="D31" s="110"/>
      <c r="E31" s="111"/>
      <c r="F31" s="112"/>
    </row>
    <row r="32" spans="3:6" ht="21.75" customHeight="1">
      <c r="C32" s="110" t="s">
        <v>54</v>
      </c>
      <c r="D32" s="110"/>
      <c r="E32" s="112"/>
      <c r="F32" s="112"/>
    </row>
    <row r="33" spans="3:6" ht="21.75" customHeight="1">
      <c r="C33" s="115" t="s">
        <v>55</v>
      </c>
      <c r="D33" s="115"/>
      <c r="E33" s="112"/>
      <c r="F33" s="112"/>
    </row>
    <row r="34" spans="3:6" ht="21.75" customHeight="1">
      <c r="C34" s="115" t="s">
        <v>56</v>
      </c>
      <c r="D34" s="115"/>
      <c r="E34" s="116"/>
      <c r="F34" s="112"/>
    </row>
    <row r="35" spans="3:6" ht="21.75" customHeight="1">
      <c r="C35" s="110" t="s">
        <v>57</v>
      </c>
      <c r="D35" s="110"/>
      <c r="E35" s="111"/>
      <c r="F35" s="112"/>
    </row>
    <row r="36" spans="3:6" ht="21.75" customHeight="1">
      <c r="C36" s="110" t="s">
        <v>63</v>
      </c>
      <c r="D36" s="110"/>
      <c r="E36" s="111"/>
      <c r="F36" s="112"/>
    </row>
    <row r="37" spans="3:6" ht="22.5" customHeight="1">
      <c r="C37" s="110" t="s">
        <v>58</v>
      </c>
      <c r="D37" s="110"/>
      <c r="E37" s="112"/>
      <c r="F37" s="112"/>
    </row>
  </sheetData>
  <sheetProtection password="E9F2" sheet="1" selectLockedCells="1"/>
  <mergeCells count="29">
    <mergeCell ref="Y3:Y19"/>
    <mergeCell ref="Q2:W2"/>
    <mergeCell ref="F18:G19"/>
    <mergeCell ref="K3:K19"/>
    <mergeCell ref="C12:E12"/>
    <mergeCell ref="Q18:V18"/>
    <mergeCell ref="Q19:V19"/>
    <mergeCell ref="C13:E13"/>
    <mergeCell ref="C15:E15"/>
    <mergeCell ref="F12:I12"/>
    <mergeCell ref="C16:E16"/>
    <mergeCell ref="C14:E14"/>
    <mergeCell ref="H18:I18"/>
    <mergeCell ref="H19:I19"/>
    <mergeCell ref="X3:X19"/>
    <mergeCell ref="F13:I13"/>
    <mergeCell ref="F14:I14"/>
    <mergeCell ref="F15:I15"/>
    <mergeCell ref="F16:I16"/>
    <mergeCell ref="C3:I10"/>
    <mergeCell ref="C35:F35"/>
    <mergeCell ref="C36:F36"/>
    <mergeCell ref="C37:F37"/>
    <mergeCell ref="C29:E29"/>
    <mergeCell ref="C30:F30"/>
    <mergeCell ref="C31:F31"/>
    <mergeCell ref="C32:F32"/>
    <mergeCell ref="C33:F33"/>
    <mergeCell ref="C34:F34"/>
  </mergeCells>
  <conditionalFormatting sqref="C12:E16">
    <cfRule type="cellIs" priority="6" dxfId="8" operator="equal" stopIfTrue="1">
      <formula>0</formula>
    </cfRule>
    <cfRule type="containsBlanks" priority="7" dxfId="8" stopIfTrue="1">
      <formula>LEN(TRIM(C12))=0</formula>
    </cfRule>
  </conditionalFormatting>
  <conditionalFormatting sqref="C12:E12">
    <cfRule type="cellIs" priority="3" dxfId="8" operator="equal" stopIfTrue="1">
      <formula>0</formula>
    </cfRule>
  </conditionalFormatting>
  <conditionalFormatting sqref="C26:I27 C25">
    <cfRule type="cellIs" priority="13" dxfId="9" operator="greaterThan" stopIfTrue="1">
      <formula>DAY(DATE($D$19,$F$18+1,0))</formula>
    </cfRule>
  </conditionalFormatting>
  <dataValidations count="2">
    <dataValidation allowBlank="1" showInputMessage="1" showErrorMessage="1" imeMode="off" sqref="D19"/>
    <dataValidation type="whole" operator="lessThan" allowBlank="1" showInputMessage="1" showErrorMessage="1" errorTitle="13以下" error="ありえない月数です" imeMode="off" sqref="F18:G19">
      <formula1>13</formula1>
    </dataValidation>
  </dataValidations>
  <printOptions/>
  <pageMargins left="0.5905511811023623" right="0.5905511811023623" top="0.3937007874015748" bottom="0.3937007874015748" header="0.4330708661417323" footer="0.4330708661417323"/>
  <pageSetup orientation="portrait" paperSize="9" r:id="rId4"/>
  <headerFooter>
    <oddFooter>&amp;Cエクセルサプリ　http://www.nextftp.com/Excelsupple/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C6" sqref="C6:D6"/>
    </sheetView>
  </sheetViews>
  <sheetFormatPr defaultColWidth="9.00390625" defaultRowHeight="13.5"/>
  <cols>
    <col min="1" max="1" width="3.625" style="0" customWidth="1"/>
    <col min="2" max="2" width="3.625" style="0" hidden="1" customWidth="1"/>
    <col min="3" max="9" width="5.875" style="0" customWidth="1"/>
  </cols>
  <sheetData>
    <row r="1" ht="14.25" thickBot="1"/>
    <row r="2" spans="3:9" ht="19.5" customHeight="1" thickTop="1">
      <c r="C2" s="178" t="s">
        <v>8</v>
      </c>
      <c r="D2" s="140"/>
      <c r="E2" s="140"/>
      <c r="F2" s="140"/>
      <c r="G2" s="140"/>
      <c r="H2" s="140"/>
      <c r="I2" s="141"/>
    </row>
    <row r="3" spans="3:9" ht="170.25" customHeight="1" thickBot="1">
      <c r="C3" s="179"/>
      <c r="D3" s="144"/>
      <c r="E3" s="144"/>
      <c r="F3" s="144"/>
      <c r="G3" s="144"/>
      <c r="H3" s="144"/>
      <c r="I3" s="145"/>
    </row>
    <row r="4" spans="3:9" ht="24" customHeight="1" thickBot="1">
      <c r="C4" s="180"/>
      <c r="D4" s="181"/>
      <c r="E4" s="181"/>
      <c r="F4" s="181"/>
      <c r="G4" s="181"/>
      <c r="H4" s="181"/>
      <c r="I4" s="182"/>
    </row>
    <row r="5" ht="3" customHeight="1" thickBot="1" thickTop="1"/>
    <row r="6" spans="3:9" ht="18.75" customHeight="1" thickBot="1" thickTop="1">
      <c r="C6" s="193">
        <v>2012</v>
      </c>
      <c r="D6" s="194"/>
      <c r="E6" s="19"/>
      <c r="F6" s="195">
        <v>10</v>
      </c>
      <c r="G6" s="196"/>
      <c r="H6" s="20"/>
      <c r="I6" s="20"/>
    </row>
    <row r="7" spans="3:9" ht="12" customHeight="1" thickBot="1" thickTop="1">
      <c r="C7" s="2"/>
      <c r="D7" s="1"/>
      <c r="E7" s="31"/>
      <c r="F7" s="197"/>
      <c r="G7" s="198"/>
      <c r="H7" s="21"/>
      <c r="I7" s="21"/>
    </row>
    <row r="8" spans="3:9" ht="3" customHeight="1" thickBot="1" thickTop="1">
      <c r="C8" s="1"/>
      <c r="D8" s="1"/>
      <c r="E8" s="2"/>
      <c r="F8" s="2"/>
      <c r="G8" s="2"/>
      <c r="H8" s="1"/>
      <c r="I8" s="1"/>
    </row>
    <row r="9" spans="2:9" ht="15" customHeight="1" thickBot="1" thickTop="1">
      <c r="B9">
        <v>1</v>
      </c>
      <c r="C9" s="16" t="s">
        <v>5</v>
      </c>
      <c r="D9" s="17" t="s">
        <v>6</v>
      </c>
      <c r="E9" s="17" t="s">
        <v>0</v>
      </c>
      <c r="F9" s="17" t="s">
        <v>1</v>
      </c>
      <c r="G9" s="17" t="s">
        <v>2</v>
      </c>
      <c r="H9" s="17" t="s">
        <v>3</v>
      </c>
      <c r="I9" s="18" t="s">
        <v>4</v>
      </c>
    </row>
    <row r="10" spans="2:9" ht="24" customHeight="1">
      <c r="B10">
        <v>2</v>
      </c>
      <c r="C10" s="22">
        <f>IF(B$9&gt;=WEEKDAY(DATE($C6,$F$6,1)),B$9-WEEKDAY(DATE($C6,$F$6,1))+1,"")</f>
      </c>
      <c r="D10" s="23">
        <f>IF(B$10&gt;=WEEKDAY(DATE($C6,$F$6,1)),B$10-WEEKDAY(DATE($C6,$F$6,1))+1,"")</f>
        <v>1</v>
      </c>
      <c r="E10" s="23">
        <f>IF(B$11&gt;=WEEKDAY(DATE($C6,$F$6,1)),B$11-WEEKDAY(DATE($C6,$F$6,1))+1,"")</f>
        <v>2</v>
      </c>
      <c r="F10" s="23">
        <f>IF(B$12&gt;=WEEKDAY(DATE($C6,$F$6,1)),B$12-WEEKDAY(DATE($C6,$F$6,1))+1,"")</f>
        <v>3</v>
      </c>
      <c r="G10" s="23">
        <f>IF(B$13&gt;=WEEKDAY(DATE($C6,$F$6,1)),B$13-WEEKDAY(DATE($C6,$F$6,1))+1,"")</f>
        <v>4</v>
      </c>
      <c r="H10" s="23">
        <f>IF(B$14&gt;=WEEKDAY(DATE($C6,$F$6,1)),B$14-WEEKDAY(DATE($C6,$F$6,1))+1,"")</f>
        <v>5</v>
      </c>
      <c r="I10" s="24">
        <f>IF(B$15&gt;=WEEKDAY(DATE($C6,$F$6,1)),B$15-WEEKDAY(DATE($C6,$F$6,1))+1,"")</f>
        <v>6</v>
      </c>
    </row>
    <row r="11" spans="2:9" ht="24" customHeight="1">
      <c r="B11">
        <v>3</v>
      </c>
      <c r="C11" s="25">
        <f>$I10+1</f>
        <v>7</v>
      </c>
      <c r="D11" s="26">
        <f aca="true" t="shared" si="0" ref="D11:I15">C11+1</f>
        <v>8</v>
      </c>
      <c r="E11" s="26">
        <f t="shared" si="0"/>
        <v>9</v>
      </c>
      <c r="F11" s="26">
        <f t="shared" si="0"/>
        <v>10</v>
      </c>
      <c r="G11" s="26">
        <f t="shared" si="0"/>
        <v>11</v>
      </c>
      <c r="H11" s="26">
        <f t="shared" si="0"/>
        <v>12</v>
      </c>
      <c r="I11" s="27">
        <f t="shared" si="0"/>
        <v>13</v>
      </c>
    </row>
    <row r="12" spans="2:9" ht="24" customHeight="1">
      <c r="B12">
        <v>4</v>
      </c>
      <c r="C12" s="25">
        <f>$I11+1</f>
        <v>14</v>
      </c>
      <c r="D12" s="26">
        <f t="shared" si="0"/>
        <v>15</v>
      </c>
      <c r="E12" s="26">
        <f t="shared" si="0"/>
        <v>16</v>
      </c>
      <c r="F12" s="26">
        <f t="shared" si="0"/>
        <v>17</v>
      </c>
      <c r="G12" s="26">
        <f t="shared" si="0"/>
        <v>18</v>
      </c>
      <c r="H12" s="26">
        <f t="shared" si="0"/>
        <v>19</v>
      </c>
      <c r="I12" s="27">
        <f t="shared" si="0"/>
        <v>20</v>
      </c>
    </row>
    <row r="13" spans="2:9" ht="24" customHeight="1">
      <c r="B13">
        <v>5</v>
      </c>
      <c r="C13" s="25">
        <f>$I12+1</f>
        <v>21</v>
      </c>
      <c r="D13" s="26">
        <f t="shared" si="0"/>
        <v>22</v>
      </c>
      <c r="E13" s="26">
        <f t="shared" si="0"/>
        <v>23</v>
      </c>
      <c r="F13" s="26">
        <f t="shared" si="0"/>
        <v>24</v>
      </c>
      <c r="G13" s="26">
        <f t="shared" si="0"/>
        <v>25</v>
      </c>
      <c r="H13" s="26">
        <f t="shared" si="0"/>
        <v>26</v>
      </c>
      <c r="I13" s="27">
        <f t="shared" si="0"/>
        <v>27</v>
      </c>
    </row>
    <row r="14" spans="2:9" ht="24" customHeight="1">
      <c r="B14">
        <v>6</v>
      </c>
      <c r="C14" s="25">
        <f>$I13+1</f>
        <v>28</v>
      </c>
      <c r="D14" s="26">
        <f t="shared" si="0"/>
        <v>29</v>
      </c>
      <c r="E14" s="26">
        <f t="shared" si="0"/>
        <v>30</v>
      </c>
      <c r="F14" s="26">
        <f t="shared" si="0"/>
        <v>31</v>
      </c>
      <c r="G14" s="26">
        <f t="shared" si="0"/>
        <v>32</v>
      </c>
      <c r="H14" s="26">
        <f t="shared" si="0"/>
        <v>33</v>
      </c>
      <c r="I14" s="27">
        <f t="shared" si="0"/>
        <v>34</v>
      </c>
    </row>
    <row r="15" spans="2:9" ht="24" customHeight="1" thickBot="1">
      <c r="B15">
        <v>7</v>
      </c>
      <c r="C15" s="28">
        <f>$I14+1</f>
        <v>35</v>
      </c>
      <c r="D15" s="29">
        <f t="shared" si="0"/>
        <v>36</v>
      </c>
      <c r="E15" s="29">
        <f t="shared" si="0"/>
        <v>37</v>
      </c>
      <c r="F15" s="29">
        <f t="shared" si="0"/>
        <v>38</v>
      </c>
      <c r="G15" s="29">
        <f t="shared" si="0"/>
        <v>39</v>
      </c>
      <c r="H15" s="29">
        <f t="shared" si="0"/>
        <v>40</v>
      </c>
      <c r="I15" s="30">
        <f t="shared" si="0"/>
        <v>41</v>
      </c>
    </row>
    <row r="16" ht="15" thickBot="1" thickTop="1"/>
    <row r="17" spans="3:4" ht="19.5" customHeight="1" thickBot="1" thickTop="1">
      <c r="C17" s="199" t="s">
        <v>10</v>
      </c>
      <c r="D17" s="200"/>
    </row>
    <row r="18" spans="3:9" ht="19.5" customHeight="1" thickTop="1">
      <c r="C18" s="183" t="s">
        <v>11</v>
      </c>
      <c r="D18" s="184"/>
      <c r="E18" s="185"/>
      <c r="F18" s="185"/>
      <c r="G18" s="185"/>
      <c r="H18" s="185"/>
      <c r="I18" s="186"/>
    </row>
    <row r="19" spans="3:9" ht="19.5" customHeight="1">
      <c r="C19" s="187" t="s">
        <v>12</v>
      </c>
      <c r="D19" s="188"/>
      <c r="E19" s="188"/>
      <c r="F19" s="188"/>
      <c r="G19" s="188"/>
      <c r="H19" s="188"/>
      <c r="I19" s="189"/>
    </row>
    <row r="20" spans="3:9" ht="19.5" customHeight="1" thickBot="1">
      <c r="C20" s="190" t="s">
        <v>13</v>
      </c>
      <c r="D20" s="191"/>
      <c r="E20" s="191"/>
      <c r="F20" s="191"/>
      <c r="G20" s="191"/>
      <c r="H20" s="191"/>
      <c r="I20" s="192"/>
    </row>
    <row r="21" spans="3:9" ht="14.25" thickTop="1">
      <c r="C21" s="32"/>
      <c r="D21" s="32"/>
      <c r="E21" s="32"/>
      <c r="F21" s="32"/>
      <c r="G21" s="32"/>
      <c r="H21" s="32"/>
      <c r="I21" s="32"/>
    </row>
    <row r="22" spans="3:9" ht="14.25" customHeight="1">
      <c r="C22" s="32"/>
      <c r="D22" s="32"/>
      <c r="E22" s="32"/>
      <c r="F22" s="32"/>
      <c r="G22" s="32"/>
      <c r="H22" s="32"/>
      <c r="I22" s="32"/>
    </row>
  </sheetData>
  <sheetProtection sheet="1" objects="1" scenarios="1" selectLockedCells="1"/>
  <mergeCells count="8">
    <mergeCell ref="C2:I3"/>
    <mergeCell ref="C4:I4"/>
    <mergeCell ref="C18:I18"/>
    <mergeCell ref="C19:I19"/>
    <mergeCell ref="C20:I20"/>
    <mergeCell ref="C6:D6"/>
    <mergeCell ref="F6:G7"/>
    <mergeCell ref="C17:D17"/>
  </mergeCells>
  <conditionalFormatting sqref="C14:I15 C13">
    <cfRule type="cellIs" priority="1" dxfId="9" operator="greaterThan" stopIfTrue="1">
      <formula>DAY(DATE($C$6,$F$6+1,0))</formula>
    </cfRule>
  </conditionalFormatting>
  <dataValidations count="2">
    <dataValidation allowBlank="1" showInputMessage="1" showErrorMessage="1" imeMode="off" sqref="C6:D6"/>
    <dataValidation type="whole" operator="lessThan" allowBlank="1" showInputMessage="1" showErrorMessage="1" errorTitle="13以下" error="ありえない月数です" imeMode="off" sqref="F6:G7">
      <formula1>13</formula1>
    </dataValidation>
  </dataValidations>
  <printOptions/>
  <pageMargins left="0.3937007874015748" right="0.31496062992125984" top="0.1968503937007874" bottom="0.1968503937007874" header="0.15748031496062992" footer="0.2362204724409449"/>
  <pageSetup orientation="portrait" paperSize="43" r:id="rId2"/>
  <headerFooter scaleWithDoc="0">
    <oddFooter>&amp;L&amp;8&amp;K03+037ｴｸｾﾙｻﾌﾟﾘ&amp;R&amp;8&amp;K00B0F0http://www.nextftp.com/Excelsupple/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C5" sqref="C5"/>
    </sheetView>
  </sheetViews>
  <sheetFormatPr defaultColWidth="9.00390625" defaultRowHeight="13.5"/>
  <cols>
    <col min="1" max="1" width="3.625" style="0" customWidth="1"/>
    <col min="2" max="2" width="3.625" style="0" hidden="1" customWidth="1"/>
    <col min="3" max="8" width="13.375" style="0" customWidth="1"/>
    <col min="9" max="16" width="2.125" style="0" customWidth="1"/>
    <col min="17" max="17" width="1.25" style="0" customWidth="1"/>
    <col min="18" max="18" width="13.625" style="0" customWidth="1"/>
  </cols>
  <sheetData>
    <row r="1" ht="14.25" thickBot="1">
      <c r="R1" s="34"/>
    </row>
    <row r="2" spans="3:18" ht="174.75" customHeight="1" thickTop="1">
      <c r="C2" s="205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1"/>
      <c r="R2" s="34"/>
    </row>
    <row r="3" spans="3:18" ht="174.75" customHeight="1" thickBot="1"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8"/>
      <c r="R3" s="34"/>
    </row>
    <row r="4" spans="9:18" ht="5.25" customHeight="1" thickBot="1" thickTop="1">
      <c r="I4" s="204"/>
      <c r="J4" s="204"/>
      <c r="K4" s="204"/>
      <c r="L4" s="204"/>
      <c r="M4" s="204"/>
      <c r="N4" s="204"/>
      <c r="O4" s="204"/>
      <c r="R4" s="34"/>
    </row>
    <row r="5" spans="3:18" ht="24.75" customHeight="1" thickBot="1" thickTop="1">
      <c r="C5" s="6">
        <v>2012</v>
      </c>
      <c r="D5" s="1"/>
      <c r="E5" s="154">
        <v>2</v>
      </c>
      <c r="F5" s="155"/>
      <c r="G5" s="1"/>
      <c r="I5" s="204"/>
      <c r="J5" s="204"/>
      <c r="K5" s="204"/>
      <c r="L5" s="204"/>
      <c r="M5" s="204"/>
      <c r="N5" s="204"/>
      <c r="O5" s="204"/>
      <c r="P5" s="35"/>
      <c r="Q5" s="35"/>
      <c r="R5" s="58" t="s">
        <v>14</v>
      </c>
    </row>
    <row r="6" spans="3:18" ht="24.75" customHeight="1" thickBot="1" thickTop="1">
      <c r="C6" s="36">
        <f>IF(E5=12,C5+1,C5)</f>
        <v>2012</v>
      </c>
      <c r="D6" s="1"/>
      <c r="E6" s="156"/>
      <c r="F6" s="157"/>
      <c r="G6" s="1"/>
      <c r="I6" s="204"/>
      <c r="J6" s="204"/>
      <c r="K6" s="204"/>
      <c r="L6" s="204"/>
      <c r="M6" s="204"/>
      <c r="N6" s="204"/>
      <c r="O6" s="204"/>
      <c r="P6" s="37"/>
      <c r="Q6" s="37"/>
      <c r="R6" s="59">
        <f ca="1">TODAY()</f>
        <v>41242</v>
      </c>
    </row>
    <row r="7" spans="3:9" ht="4.5" customHeight="1" thickBot="1" thickTop="1">
      <c r="C7" s="1"/>
      <c r="D7" s="1"/>
      <c r="E7" s="2"/>
      <c r="F7" s="2"/>
      <c r="G7" s="1"/>
      <c r="H7" s="1"/>
      <c r="I7" s="1"/>
    </row>
    <row r="8" spans="2:15" ht="30" customHeight="1" thickBot="1">
      <c r="B8">
        <v>1</v>
      </c>
      <c r="C8" s="38" t="s">
        <v>5</v>
      </c>
      <c r="D8" s="39" t="s">
        <v>6</v>
      </c>
      <c r="E8" s="39" t="s">
        <v>0</v>
      </c>
      <c r="F8" s="39" t="s">
        <v>1</v>
      </c>
      <c r="G8" s="39" t="s">
        <v>2</v>
      </c>
      <c r="H8" s="39" t="s">
        <v>3</v>
      </c>
      <c r="I8" s="206" t="s">
        <v>4</v>
      </c>
      <c r="J8" s="207"/>
      <c r="K8" s="207"/>
      <c r="L8" s="207"/>
      <c r="M8" s="207"/>
      <c r="N8" s="207"/>
      <c r="O8" s="208"/>
    </row>
    <row r="9" spans="2:15" ht="60" customHeight="1">
      <c r="B9">
        <v>2</v>
      </c>
      <c r="C9" s="40">
        <f>IF(B$8&gt;=WEEKDAY(DATE($C5,$E$5,1)),B$8-WEEKDAY(DATE($C5,$E$5,1))+1,"")</f>
      </c>
      <c r="D9" s="8">
        <f>IF(B$9&gt;=WEEKDAY(DATE($C5,$E$5,1)),B$9-WEEKDAY(DATE($C5,$E$5,1))+1,"")</f>
      </c>
      <c r="E9" s="8">
        <f>IF(B$10&gt;=WEEKDAY(DATE($C5,$E$5,1)),B$10-WEEKDAY(DATE($C5,$E$5,1))+1,"")</f>
      </c>
      <c r="F9" s="8">
        <f>IF(B$11&gt;=WEEKDAY(DATE($C5,$E$5,1)),B$11-WEEKDAY(DATE($C5,$E$5,1))+1,"")</f>
        <v>1</v>
      </c>
      <c r="G9" s="8">
        <f>IF(B$12&gt;=WEEKDAY(DATE($C5,$E$5,1)),B$12-WEEKDAY(DATE($C5,$E$5,1))+1,"")</f>
        <v>2</v>
      </c>
      <c r="H9" s="8">
        <f>IF(B$13&gt;=WEEKDAY(DATE($C5,$E$5,1)),B$13-WEEKDAY(DATE($C5,$E$5,1))+1,"")</f>
        <v>3</v>
      </c>
      <c r="I9" s="209">
        <f>IF(B$14&gt;=WEEKDAY(DATE($C5,$E$5,1)),B$14-WEEKDAY(DATE($C5,$E$5,1))+1,"")</f>
        <v>4</v>
      </c>
      <c r="J9" s="210"/>
      <c r="K9" s="210"/>
      <c r="L9" s="210"/>
      <c r="M9" s="210"/>
      <c r="N9" s="210"/>
      <c r="O9" s="211"/>
    </row>
    <row r="10" spans="2:15" ht="60" customHeight="1">
      <c r="B10">
        <v>3</v>
      </c>
      <c r="C10" s="41">
        <f>$I9+1</f>
        <v>5</v>
      </c>
      <c r="D10" s="11">
        <f aca="true" t="shared" si="0" ref="D10:I13">C10+1</f>
        <v>6</v>
      </c>
      <c r="E10" s="11">
        <f t="shared" si="0"/>
        <v>7</v>
      </c>
      <c r="F10" s="11">
        <f t="shared" si="0"/>
        <v>8</v>
      </c>
      <c r="G10" s="11">
        <f t="shared" si="0"/>
        <v>9</v>
      </c>
      <c r="H10" s="11">
        <f t="shared" si="0"/>
        <v>10</v>
      </c>
      <c r="I10" s="212">
        <f t="shared" si="0"/>
        <v>11</v>
      </c>
      <c r="J10" s="213"/>
      <c r="K10" s="213"/>
      <c r="L10" s="213"/>
      <c r="M10" s="213"/>
      <c r="N10" s="213"/>
      <c r="O10" s="214"/>
    </row>
    <row r="11" spans="2:15" ht="60" customHeight="1">
      <c r="B11">
        <v>4</v>
      </c>
      <c r="C11" s="41">
        <f>$I10+1</f>
        <v>12</v>
      </c>
      <c r="D11" s="11">
        <f t="shared" si="0"/>
        <v>13</v>
      </c>
      <c r="E11" s="11">
        <f t="shared" si="0"/>
        <v>14</v>
      </c>
      <c r="F11" s="11">
        <f t="shared" si="0"/>
        <v>15</v>
      </c>
      <c r="G11" s="11">
        <f t="shared" si="0"/>
        <v>16</v>
      </c>
      <c r="H11" s="11">
        <f t="shared" si="0"/>
        <v>17</v>
      </c>
      <c r="I11" s="201">
        <f t="shared" si="0"/>
        <v>18</v>
      </c>
      <c r="J11" s="202"/>
      <c r="K11" s="202"/>
      <c r="L11" s="202"/>
      <c r="M11" s="202"/>
      <c r="N11" s="202"/>
      <c r="O11" s="203"/>
    </row>
    <row r="12" spans="2:15" ht="60" customHeight="1">
      <c r="B12">
        <v>5</v>
      </c>
      <c r="C12" s="41">
        <f>$I11+1</f>
        <v>19</v>
      </c>
      <c r="D12" s="11">
        <f t="shared" si="0"/>
        <v>20</v>
      </c>
      <c r="E12" s="11">
        <f t="shared" si="0"/>
        <v>21</v>
      </c>
      <c r="F12" s="11">
        <f t="shared" si="0"/>
        <v>22</v>
      </c>
      <c r="G12" s="11">
        <f t="shared" si="0"/>
        <v>23</v>
      </c>
      <c r="H12" s="11">
        <f t="shared" si="0"/>
        <v>24</v>
      </c>
      <c r="I12" s="201">
        <f t="shared" si="0"/>
        <v>25</v>
      </c>
      <c r="J12" s="202"/>
      <c r="K12" s="202"/>
      <c r="L12" s="202"/>
      <c r="M12" s="202"/>
      <c r="N12" s="202"/>
      <c r="O12" s="203"/>
    </row>
    <row r="13" spans="2:15" ht="60" customHeight="1" thickBot="1">
      <c r="B13">
        <v>6</v>
      </c>
      <c r="C13" s="41">
        <f>$I12+1</f>
        <v>26</v>
      </c>
      <c r="D13" s="11">
        <f t="shared" si="0"/>
        <v>27</v>
      </c>
      <c r="E13" s="11">
        <f t="shared" si="0"/>
        <v>28</v>
      </c>
      <c r="F13" s="11">
        <f t="shared" si="0"/>
        <v>29</v>
      </c>
      <c r="G13" s="11">
        <f t="shared" si="0"/>
        <v>30</v>
      </c>
      <c r="H13" s="11">
        <f t="shared" si="0"/>
        <v>31</v>
      </c>
      <c r="I13" s="215">
        <f t="shared" si="0"/>
        <v>32</v>
      </c>
      <c r="J13" s="216"/>
      <c r="K13" s="216"/>
      <c r="L13" s="216"/>
      <c r="M13" s="216"/>
      <c r="N13" s="216"/>
      <c r="O13" s="217"/>
    </row>
    <row r="14" spans="1:15" ht="12" customHeight="1">
      <c r="A14" s="204"/>
      <c r="B14">
        <v>7</v>
      </c>
      <c r="C14" s="221">
        <f>$I13+1</f>
        <v>33</v>
      </c>
      <c r="D14" s="218">
        <f>C14+1</f>
        <v>34</v>
      </c>
      <c r="E14" s="218">
        <f>D14+1</f>
        <v>35</v>
      </c>
      <c r="F14" s="218">
        <f>E14+1</f>
        <v>36</v>
      </c>
      <c r="G14" s="218">
        <f>F14+1</f>
        <v>37</v>
      </c>
      <c r="H14" s="60"/>
      <c r="I14" s="42" t="s">
        <v>5</v>
      </c>
      <c r="J14" s="43" t="s">
        <v>6</v>
      </c>
      <c r="K14" s="43" t="s">
        <v>0</v>
      </c>
      <c r="L14" s="43" t="s">
        <v>1</v>
      </c>
      <c r="M14" s="43" t="s">
        <v>2</v>
      </c>
      <c r="N14" s="43" t="s">
        <v>3</v>
      </c>
      <c r="O14" s="44" t="s">
        <v>4</v>
      </c>
    </row>
    <row r="15" spans="1:15" ht="10.5" customHeight="1">
      <c r="A15" s="204"/>
      <c r="C15" s="222"/>
      <c r="D15" s="219"/>
      <c r="E15" s="219"/>
      <c r="F15" s="219"/>
      <c r="G15" s="219"/>
      <c r="H15" s="226">
        <f>IF(E5&lt;12,C5,C5+1)</f>
        <v>2012</v>
      </c>
      <c r="I15" s="45">
        <f>IF(B$8&gt;=WEEKDAY(DATE($C6,$H$17,1)),B$8-WEEKDAY(DATE($C6,$H$17,1))+1,"")</f>
      </c>
      <c r="J15" s="46">
        <f>IF(B$9&gt;=WEEKDAY(DATE($C6,$H$17,1)),B$9-WEEKDAY(DATE($C6,$H$17,1))+1,"")</f>
      </c>
      <c r="K15" s="46">
        <f>IF(B$10&gt;=WEEKDAY(DATE($C6,$H$17,1)),B$10-WEEKDAY(DATE($C6,$H$17,1))+1,"")</f>
      </c>
      <c r="L15" s="46">
        <f>IF(B$11&gt;=WEEKDAY(DATE($C6,$H$17,1)),B$11-WEEKDAY(DATE($C6,$H$17,1))+1,"")</f>
      </c>
      <c r="M15" s="46">
        <f>IF(B$12&gt;=WEEKDAY(DATE($C6,$H$17,1)),B$12-WEEKDAY(DATE($C6,$H$17,1))+1,"")</f>
        <v>1</v>
      </c>
      <c r="N15" s="46">
        <f>IF(B$13&gt;=WEEKDAY(DATE($C6,$H$17,1)),B$13-WEEKDAY(DATE($C6,$H$17,1))+1,"")</f>
        <v>2</v>
      </c>
      <c r="O15" s="47">
        <f>IF(B$14&gt;=WEEKDAY(DATE($C6,$H$17,1)),B$14-WEEKDAY(DATE($C6,$H$17,1))+1,"")</f>
        <v>3</v>
      </c>
    </row>
    <row r="16" spans="1:15" ht="10.5" customHeight="1">
      <c r="A16" s="204"/>
      <c r="C16" s="222"/>
      <c r="D16" s="219"/>
      <c r="E16" s="219"/>
      <c r="F16" s="219"/>
      <c r="G16" s="219"/>
      <c r="H16" s="226"/>
      <c r="I16" s="48">
        <f>$O15+1</f>
        <v>4</v>
      </c>
      <c r="J16" s="49">
        <f aca="true" t="shared" si="1" ref="J16:O20">I16+1</f>
        <v>5</v>
      </c>
      <c r="K16" s="49">
        <f t="shared" si="1"/>
        <v>6</v>
      </c>
      <c r="L16" s="49">
        <f t="shared" si="1"/>
        <v>7</v>
      </c>
      <c r="M16" s="49">
        <f t="shared" si="1"/>
        <v>8</v>
      </c>
      <c r="N16" s="49">
        <f t="shared" si="1"/>
        <v>9</v>
      </c>
      <c r="O16" s="50">
        <f t="shared" si="1"/>
        <v>10</v>
      </c>
    </row>
    <row r="17" spans="1:15" ht="10.5" customHeight="1">
      <c r="A17" s="204"/>
      <c r="C17" s="222"/>
      <c r="D17" s="219"/>
      <c r="E17" s="219"/>
      <c r="F17" s="219"/>
      <c r="G17" s="219"/>
      <c r="H17" s="224">
        <f>IF(E5=12,1,E5+1)</f>
        <v>3</v>
      </c>
      <c r="I17" s="48">
        <f>$O16+1</f>
        <v>11</v>
      </c>
      <c r="J17" s="49">
        <f>I17+1</f>
        <v>12</v>
      </c>
      <c r="K17" s="49">
        <f>J17+1</f>
        <v>13</v>
      </c>
      <c r="L17" s="49">
        <f>K17+1</f>
        <v>14</v>
      </c>
      <c r="M17" s="49">
        <f>L17+1</f>
        <v>15</v>
      </c>
      <c r="N17" s="49">
        <f>M17+1</f>
        <v>16</v>
      </c>
      <c r="O17" s="50">
        <f t="shared" si="1"/>
        <v>17</v>
      </c>
    </row>
    <row r="18" spans="1:15" ht="10.5" customHeight="1">
      <c r="A18" s="204"/>
      <c r="C18" s="222"/>
      <c r="D18" s="219"/>
      <c r="E18" s="219"/>
      <c r="F18" s="219"/>
      <c r="G18" s="219"/>
      <c r="H18" s="225"/>
      <c r="I18" s="48">
        <f>$O17+1</f>
        <v>18</v>
      </c>
      <c r="J18" s="49">
        <f t="shared" si="1"/>
        <v>19</v>
      </c>
      <c r="K18" s="49">
        <f t="shared" si="1"/>
        <v>20</v>
      </c>
      <c r="L18" s="49">
        <f t="shared" si="1"/>
        <v>21</v>
      </c>
      <c r="M18" s="49">
        <f t="shared" si="1"/>
        <v>22</v>
      </c>
      <c r="N18" s="49">
        <f t="shared" si="1"/>
        <v>23</v>
      </c>
      <c r="O18" s="50">
        <f t="shared" si="1"/>
        <v>24</v>
      </c>
    </row>
    <row r="19" spans="1:15" ht="10.5" customHeight="1">
      <c r="A19" s="204"/>
      <c r="C19" s="222"/>
      <c r="D19" s="219"/>
      <c r="E19" s="219"/>
      <c r="F19" s="219"/>
      <c r="G19" s="219"/>
      <c r="H19" s="61"/>
      <c r="I19" s="48">
        <f>$O18+1</f>
        <v>25</v>
      </c>
      <c r="J19" s="49">
        <f t="shared" si="1"/>
        <v>26</v>
      </c>
      <c r="K19" s="51">
        <f t="shared" si="1"/>
        <v>27</v>
      </c>
      <c r="L19" s="51">
        <f t="shared" si="1"/>
        <v>28</v>
      </c>
      <c r="M19" s="51">
        <f t="shared" si="1"/>
        <v>29</v>
      </c>
      <c r="N19" s="51">
        <f t="shared" si="1"/>
        <v>30</v>
      </c>
      <c r="O19" s="50">
        <f t="shared" si="1"/>
        <v>31</v>
      </c>
    </row>
    <row r="20" spans="1:15" ht="10.5" customHeight="1" thickBot="1">
      <c r="A20" s="204"/>
      <c r="C20" s="223"/>
      <c r="D20" s="220"/>
      <c r="E20" s="220"/>
      <c r="F20" s="220"/>
      <c r="G20" s="220"/>
      <c r="H20" s="62"/>
      <c r="I20" s="52">
        <f>$O19+1</f>
        <v>32</v>
      </c>
      <c r="J20" s="53">
        <f t="shared" si="1"/>
        <v>33</v>
      </c>
      <c r="K20" s="54">
        <f t="shared" si="1"/>
        <v>34</v>
      </c>
      <c r="L20" s="54">
        <f t="shared" si="1"/>
        <v>35</v>
      </c>
      <c r="M20" s="54">
        <f t="shared" si="1"/>
        <v>36</v>
      </c>
      <c r="N20" s="54">
        <f t="shared" si="1"/>
        <v>37</v>
      </c>
      <c r="O20" s="55">
        <f t="shared" si="1"/>
        <v>38</v>
      </c>
    </row>
    <row r="21" spans="9:13" ht="13.5">
      <c r="I21" s="56"/>
      <c r="J21" s="56"/>
      <c r="K21" s="56"/>
      <c r="L21" s="56"/>
      <c r="M21" s="56"/>
    </row>
    <row r="22" spans="9:13" ht="13.5">
      <c r="I22" s="56"/>
      <c r="J22" s="56"/>
      <c r="K22" s="56"/>
      <c r="L22" s="56"/>
      <c r="M22" s="56"/>
    </row>
    <row r="23" spans="9:13" ht="13.5">
      <c r="I23" s="56"/>
      <c r="J23" s="56"/>
      <c r="K23" s="56"/>
      <c r="L23" s="56"/>
      <c r="M23" s="56"/>
    </row>
    <row r="24" spans="9:13" ht="13.5">
      <c r="I24" s="56"/>
      <c r="J24" s="56"/>
      <c r="K24" s="56"/>
      <c r="L24" s="56"/>
      <c r="M24" s="56"/>
    </row>
    <row r="25" spans="9:13" ht="13.5">
      <c r="I25" s="56"/>
      <c r="J25" s="56"/>
      <c r="K25" s="56"/>
      <c r="L25" s="56"/>
      <c r="M25" s="56"/>
    </row>
  </sheetData>
  <sheetProtection sheet="1" objects="1" scenarios="1" selectLockedCells="1"/>
  <mergeCells count="19">
    <mergeCell ref="I12:O12"/>
    <mergeCell ref="I13:O13"/>
    <mergeCell ref="F14:F20"/>
    <mergeCell ref="A14:A20"/>
    <mergeCell ref="C14:C20"/>
    <mergeCell ref="D14:D20"/>
    <mergeCell ref="E14:E20"/>
    <mergeCell ref="G14:G20"/>
    <mergeCell ref="H17:H18"/>
    <mergeCell ref="H15:H16"/>
    <mergeCell ref="I11:O11"/>
    <mergeCell ref="I6:O6"/>
    <mergeCell ref="I4:O4"/>
    <mergeCell ref="I5:O5"/>
    <mergeCell ref="C2:O3"/>
    <mergeCell ref="E5:F6"/>
    <mergeCell ref="I8:O8"/>
    <mergeCell ref="I9:O9"/>
    <mergeCell ref="I10:O10"/>
  </mergeCells>
  <conditionalFormatting sqref="C12 C13:G14 H17 H13:I13">
    <cfRule type="cellIs" priority="3" dxfId="9" operator="greaterThan" stopIfTrue="1">
      <formula>DAY(DATE($C$5,$E$5+1,0))</formula>
    </cfRule>
  </conditionalFormatting>
  <conditionalFormatting sqref="I18">
    <cfRule type="cellIs" priority="2" dxfId="9" operator="greaterThan" stopIfTrue="1">
      <formula>DAY(DATE($C$6,$E$5+1,0))</formula>
    </cfRule>
  </conditionalFormatting>
  <conditionalFormatting sqref="I19:O20">
    <cfRule type="cellIs" priority="9" dxfId="9" operator="greaterThan" stopIfTrue="1">
      <formula>DAY(DATE($C$6,$H$17+1,0))</formula>
    </cfRule>
  </conditionalFormatting>
  <dataValidations count="2">
    <dataValidation allowBlank="1" showInputMessage="1" showErrorMessage="1" imeMode="off" sqref="C5"/>
    <dataValidation type="whole" operator="lessThan" allowBlank="1" showInputMessage="1" showErrorMessage="1" errorTitle="13以下" error="ありえない月数です。" imeMode="off" sqref="E5:F6">
      <formula1>13</formula1>
    </dataValidation>
  </dataValidations>
  <printOptions/>
  <pageMargins left="0.4724409448818898" right="0.4724409448818898" top="0.5905511811023623" bottom="0.5118110236220472" header="0.31496062992125984" footer="0.31496062992125984"/>
  <pageSetup orientation="portrait" paperSize="9" r:id="rId3"/>
  <headerFooter>
    <oddFooter>&amp;Lエクセルサプリ&amp;Chttp://www.nextftp.com/Excelsupple/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エクセルサプリ</Manager>
  <Company>ＴＮＵデータ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カレンダー</dc:title>
  <dc:subject/>
  <dc:creator>中野・Ｆ</dc:creator>
  <cp:keywords/>
  <dc:description/>
  <cp:lastModifiedBy>文雄</cp:lastModifiedBy>
  <cp:lastPrinted>2012-11-09T10:11:20Z</cp:lastPrinted>
  <dcterms:created xsi:type="dcterms:W3CDTF">2008-07-15T11:56:16Z</dcterms:created>
  <dcterms:modified xsi:type="dcterms:W3CDTF">2012-11-29T12:16:23Z</dcterms:modified>
  <cp:category>日常</cp:category>
  <cp:version/>
  <cp:contentType/>
  <cp:contentStatus/>
</cp:coreProperties>
</file>