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15" windowHeight="9450" activeTab="0"/>
  </bookViews>
  <sheets>
    <sheet name="三角形" sheetId="1" r:id="rId1"/>
    <sheet name="保護解除" sheetId="2" r:id="rId2"/>
  </sheets>
  <definedNames>
    <definedName name="_xlnm.Print_Area" localSheetId="0">'三角形'!$C$2:$J$14</definedName>
  </definedNames>
  <calcPr fullCalcOnLoad="1"/>
</workbook>
</file>

<file path=xl/comments1.xml><?xml version="1.0" encoding="utf-8"?>
<comments xmlns="http://schemas.openxmlformats.org/spreadsheetml/2006/main">
  <authors>
    <author>文雄</author>
    <author>中野文雄</author>
  </authors>
  <commentList>
    <comment ref="D15" authorId="0">
      <text>
        <r>
          <rPr>
            <b/>
            <sz val="12"/>
            <color indexed="10"/>
            <rFont val="ＭＳ Ｐゴシック"/>
            <family val="3"/>
          </rPr>
          <t>高さ</t>
        </r>
        <r>
          <rPr>
            <sz val="12"/>
            <rFont val="ＭＳ Ｐゴシック"/>
            <family val="3"/>
          </rPr>
          <t>・</t>
        </r>
        <r>
          <rPr>
            <b/>
            <sz val="12"/>
            <color indexed="12"/>
            <rFont val="ＭＳ Ｐゴシック"/>
            <family val="3"/>
          </rPr>
          <t>底辺</t>
        </r>
        <r>
          <rPr>
            <sz val="12"/>
            <rFont val="ＭＳ Ｐゴシック"/>
            <family val="3"/>
          </rPr>
          <t>・</t>
        </r>
        <r>
          <rPr>
            <b/>
            <sz val="12"/>
            <color indexed="11"/>
            <rFont val="ＭＳ Ｐゴシック"/>
            <family val="3"/>
          </rPr>
          <t>斜辺</t>
        </r>
        <r>
          <rPr>
            <sz val="12"/>
            <rFont val="ＭＳ Ｐゴシック"/>
            <family val="3"/>
          </rPr>
          <t>の数値は
下の表に連動して変化します。</t>
        </r>
      </text>
    </comment>
    <comment ref="E13" authorId="0">
      <text>
        <r>
          <rPr>
            <sz val="12"/>
            <rFont val="ＭＳ Ｐゴシック"/>
            <family val="3"/>
          </rPr>
          <t>この数値に連動して下図の</t>
        </r>
        <r>
          <rPr>
            <b/>
            <sz val="12"/>
            <color indexed="12"/>
            <rFont val="ＭＳ Ｐゴシック"/>
            <family val="3"/>
          </rPr>
          <t>底辺</t>
        </r>
        <r>
          <rPr>
            <sz val="12"/>
            <rFont val="ＭＳ Ｐゴシック"/>
            <family val="3"/>
          </rPr>
          <t>の数字も変わります</t>
        </r>
      </text>
    </comment>
    <comment ref="F13" authorId="0">
      <text>
        <r>
          <rPr>
            <sz val="12"/>
            <rFont val="ＭＳ Ｐゴシック"/>
            <family val="3"/>
          </rPr>
          <t>この数値に連動して下図の</t>
        </r>
        <r>
          <rPr>
            <b/>
            <sz val="12"/>
            <color indexed="10"/>
            <rFont val="ＭＳ Ｐゴシック"/>
            <family val="3"/>
          </rPr>
          <t>高さ</t>
        </r>
        <r>
          <rPr>
            <sz val="12"/>
            <rFont val="ＭＳ Ｐゴシック"/>
            <family val="3"/>
          </rPr>
          <t>の数字も変わります</t>
        </r>
      </text>
    </comment>
    <comment ref="F34" authorId="0">
      <text>
        <r>
          <rPr>
            <sz val="12"/>
            <rFont val="ＭＳ Ｐゴシック"/>
            <family val="3"/>
          </rPr>
          <t>この数値に連動して左の図の数字も変わります</t>
        </r>
      </text>
    </comment>
    <comment ref="G34" authorId="0">
      <text>
        <r>
          <rPr>
            <sz val="12"/>
            <rFont val="ＭＳ Ｐゴシック"/>
            <family val="3"/>
          </rPr>
          <t>この数値に連動して左の図の数字も変わります</t>
        </r>
      </text>
    </comment>
    <comment ref="H34" authorId="0">
      <text>
        <r>
          <rPr>
            <sz val="12"/>
            <rFont val="ＭＳ Ｐゴシック"/>
            <family val="3"/>
          </rPr>
          <t>この数値に連動して左の図の数字も変わります</t>
        </r>
      </text>
    </comment>
    <comment ref="G21" authorId="1">
      <text>
        <r>
          <rPr>
            <sz val="12"/>
            <rFont val="ＭＳ Ｐゴシック"/>
            <family val="3"/>
          </rPr>
          <t xml:space="preserve">三角形の周長（3辺合計）と
内接円の半径が分かる場合の
三角形の面積の求め方
</t>
        </r>
        <r>
          <rPr>
            <b/>
            <sz val="12"/>
            <color indexed="10"/>
            <rFont val="ＭＳ Ｐゴシック"/>
            <family val="3"/>
          </rPr>
          <t>周長÷2×r</t>
        </r>
        <r>
          <rPr>
            <sz val="10"/>
            <color indexed="10"/>
            <rFont val="ＭＳ Ｐゴシック"/>
            <family val="3"/>
          </rPr>
          <t>(半径）</t>
        </r>
      </text>
    </comment>
    <comment ref="O13" authorId="1">
      <text>
        <r>
          <rPr>
            <sz val="12"/>
            <rFont val="ＭＳ Ｐゴシック"/>
            <family val="3"/>
          </rPr>
          <t>半径(</t>
        </r>
        <r>
          <rPr>
            <b/>
            <sz val="12"/>
            <color indexed="10"/>
            <rFont val="ＭＳ Ｐゴシック"/>
            <family val="3"/>
          </rPr>
          <t>r</t>
        </r>
        <r>
          <rPr>
            <sz val="12"/>
            <rFont val="ＭＳ Ｐゴシック"/>
            <family val="3"/>
          </rPr>
          <t>)の分かる円に内接する
三角形の面積の求め方
(a×b×c)÷4r</t>
        </r>
      </text>
    </comment>
    <comment ref="O25" authorId="1">
      <text>
        <r>
          <rPr>
            <sz val="12"/>
            <rFont val="ＭＳ Ｐゴシック"/>
            <family val="3"/>
          </rPr>
          <t>半径(</t>
        </r>
        <r>
          <rPr>
            <b/>
            <sz val="12"/>
            <color indexed="10"/>
            <rFont val="ＭＳ Ｐゴシック"/>
            <family val="3"/>
          </rPr>
          <t>r</t>
        </r>
        <r>
          <rPr>
            <sz val="12"/>
            <rFont val="ＭＳ Ｐゴシック"/>
            <family val="3"/>
          </rPr>
          <t>)の分かる円に外接する
三角形の面積の求め方
(a×b×c)÷2×r</t>
        </r>
      </text>
    </comment>
    <comment ref="E21" authorId="0">
      <text>
        <r>
          <rPr>
            <sz val="12"/>
            <color indexed="10"/>
            <rFont val="ＭＳ Ｐゴシック"/>
            <family val="3"/>
          </rPr>
          <t>内接円の半径と面積はすぐ上の
表の数値に連動して計算されます。</t>
        </r>
      </text>
    </comment>
    <comment ref="K3" authorId="0">
      <text>
        <r>
          <rPr>
            <sz val="12"/>
            <color indexed="10"/>
            <rFont val="ＭＳ Ｐゴシック"/>
            <family val="3"/>
          </rPr>
          <t>このシートは保護設定していますので
一部変更できなくなっています。</t>
        </r>
      </text>
    </comment>
  </commentList>
</comments>
</file>

<file path=xl/sharedStrings.xml><?xml version="1.0" encoding="utf-8"?>
<sst xmlns="http://schemas.openxmlformats.org/spreadsheetml/2006/main" count="75" uniqueCount="54">
  <si>
    <t>B</t>
  </si>
  <si>
    <t>斜辺</t>
  </si>
  <si>
    <t>底辺</t>
  </si>
  <si>
    <t>周長</t>
  </si>
  <si>
    <t>角度で求めた辺の長さは</t>
  </si>
  <si>
    <t>以下は参考値とする</t>
  </si>
  <si>
    <t>端数が生じるため小数点</t>
  </si>
  <si>
    <t>C</t>
  </si>
  <si>
    <r>
      <t>上記の操作が終わったら</t>
    </r>
    <r>
      <rPr>
        <sz val="12"/>
        <rFont val="ＭＳ Ｐゴシック"/>
        <family val="3"/>
      </rPr>
      <t>⇒</t>
    </r>
    <r>
      <rPr>
        <sz val="12"/>
        <color indexed="12"/>
        <rFont val="ＭＳ Ｐゴシック"/>
        <family val="3"/>
      </rPr>
      <t>再度</t>
    </r>
    <r>
      <rPr>
        <sz val="12"/>
        <color indexed="10"/>
        <rFont val="ＭＳ Ｐゴシック"/>
        <family val="3"/>
      </rPr>
      <t>保護を掛けてください⇒この保護は操作に慣れていない人が誤ってデータを</t>
    </r>
  </si>
  <si>
    <t>壊したり消したりしないようにするためのもので、パスワードは任意のものでも、設定しなくてもOKです。</t>
  </si>
  <si>
    <t>底辺と高さの分かる直角三角形の内接円は</t>
  </si>
  <si>
    <t>直角三角形のそれぞれの角から内接円の中心を結んだときに</t>
  </si>
  <si>
    <r>
      <t>直角三角形の面積＝３つの三角形の面積の合計＝</t>
    </r>
    <r>
      <rPr>
        <sz val="11"/>
        <color indexed="10"/>
        <rFont val="ＭＳ Ｐゴシック"/>
        <family val="3"/>
      </rPr>
      <t xml:space="preserve">３辺の計×r  ÷２  </t>
    </r>
  </si>
  <si>
    <t>直角三角形の３辺は３つの三角形のそれぞれの底辺になるので、</t>
  </si>
  <si>
    <t>三角形の面積の公式＝底辺×高さ÷2だから、３辺を足して高さを掛けて÷２</t>
  </si>
  <si>
    <r>
      <t>内接円の半径（</t>
    </r>
    <r>
      <rPr>
        <b/>
        <sz val="12"/>
        <color indexed="10"/>
        <rFont val="ＭＳ Ｐゴシック"/>
        <family val="3"/>
      </rPr>
      <t>r</t>
    </r>
    <r>
      <rPr>
        <sz val="11"/>
        <rFont val="ＭＳ Ｐゴシック"/>
        <family val="3"/>
      </rPr>
      <t>）は</t>
    </r>
    <r>
      <rPr>
        <sz val="11"/>
        <color indexed="12"/>
        <rFont val="ＭＳ Ｐゴシック"/>
        <family val="3"/>
      </rPr>
      <t>逆算して、２×三角形の面積÷３辺の計となる</t>
    </r>
  </si>
  <si>
    <t>内接円の解説</t>
  </si>
  <si>
    <t>面積(S)</t>
  </si>
  <si>
    <t>高さ(h)</t>
  </si>
  <si>
    <t>AB</t>
  </si>
  <si>
    <t>∠Ｂ</t>
  </si>
  <si>
    <t>Ａ</t>
  </si>
  <si>
    <t>Ｂ</t>
  </si>
  <si>
    <t>BC</t>
  </si>
  <si>
    <r>
      <t>できる</t>
    </r>
    <r>
      <rPr>
        <sz val="11"/>
        <color indexed="10"/>
        <rFont val="ＭＳ Ｐゴシック"/>
        <family val="3"/>
      </rPr>
      <t>３つの三角形の高さ</t>
    </r>
    <r>
      <rPr>
        <sz val="11"/>
        <rFont val="ＭＳ Ｐゴシック"/>
        <family val="3"/>
      </rPr>
      <t>はすべて内接円の半径(</t>
    </r>
    <r>
      <rPr>
        <b/>
        <sz val="12"/>
        <color indexed="10"/>
        <rFont val="ＭＳ Ｐゴシック"/>
        <family val="3"/>
      </rPr>
      <t>r</t>
    </r>
    <r>
      <rPr>
        <sz val="11"/>
        <rFont val="ＭＳ Ｐゴシック"/>
        <family val="3"/>
      </rPr>
      <t>)である</t>
    </r>
  </si>
  <si>
    <r>
      <t>面積（</t>
    </r>
    <r>
      <rPr>
        <b/>
        <sz val="12"/>
        <color indexed="12"/>
        <rFont val="ＭＳ Ｐゴシック"/>
        <family val="3"/>
      </rPr>
      <t>Ｓ</t>
    </r>
    <r>
      <rPr>
        <b/>
        <sz val="12"/>
        <color indexed="10"/>
        <rFont val="ＭＳ Ｐゴシック"/>
        <family val="3"/>
      </rPr>
      <t>）</t>
    </r>
  </si>
  <si>
    <r>
      <t>△</t>
    </r>
    <r>
      <rPr>
        <b/>
        <sz val="11"/>
        <color indexed="10"/>
        <rFont val="ＭＳ Ｐゴシック"/>
        <family val="3"/>
      </rPr>
      <t>ＡＢＣ</t>
    </r>
    <r>
      <rPr>
        <b/>
        <sz val="11"/>
        <color indexed="12"/>
        <rFont val="ＭＳ Ｐゴシック"/>
        <family val="3"/>
      </rPr>
      <t>の辺AB</t>
    </r>
    <r>
      <rPr>
        <b/>
        <sz val="11"/>
        <color indexed="10"/>
        <rFont val="ＭＳ Ｐゴシック"/>
        <family val="3"/>
      </rPr>
      <t>と</t>
    </r>
    <r>
      <rPr>
        <b/>
        <sz val="11"/>
        <color indexed="12"/>
        <rFont val="ＭＳ Ｐゴシック"/>
        <family val="3"/>
      </rPr>
      <t>辺BC</t>
    </r>
    <r>
      <rPr>
        <b/>
        <sz val="11"/>
        <color indexed="10"/>
        <rFont val="ＭＳ Ｐゴシック"/>
        <family val="3"/>
      </rPr>
      <t>と</t>
    </r>
    <r>
      <rPr>
        <b/>
        <sz val="11"/>
        <color indexed="12"/>
        <rFont val="ＭＳ Ｐゴシック"/>
        <family val="3"/>
      </rPr>
      <t>角B</t>
    </r>
    <r>
      <rPr>
        <b/>
        <sz val="11"/>
        <color indexed="10"/>
        <rFont val="ＭＳ Ｐゴシック"/>
        <family val="3"/>
      </rPr>
      <t>から面積（</t>
    </r>
    <r>
      <rPr>
        <b/>
        <sz val="11"/>
        <color indexed="12"/>
        <rFont val="ＭＳ Ｐゴシック"/>
        <family val="3"/>
      </rPr>
      <t>Ｓ</t>
    </r>
    <r>
      <rPr>
        <b/>
        <sz val="11"/>
        <color indexed="10"/>
        <rFont val="ＭＳ Ｐゴシック"/>
        <family val="3"/>
      </rPr>
      <t>）を求める式</t>
    </r>
  </si>
  <si>
    <t>半 径</t>
  </si>
  <si>
    <t>内接円</t>
  </si>
  <si>
    <r>
      <t>直角三角形の</t>
    </r>
    <r>
      <rPr>
        <b/>
        <sz val="11"/>
        <color indexed="12"/>
        <rFont val="ＭＳ Ｐゴシック"/>
        <family val="3"/>
      </rPr>
      <t>底辺</t>
    </r>
    <r>
      <rPr>
        <b/>
        <sz val="11"/>
        <color indexed="10"/>
        <rFont val="ＭＳ Ｐゴシック"/>
        <family val="3"/>
      </rPr>
      <t>と</t>
    </r>
    <r>
      <rPr>
        <b/>
        <sz val="11"/>
        <color indexed="12"/>
        <rFont val="ＭＳ Ｐゴシック"/>
        <family val="3"/>
      </rPr>
      <t>高さ</t>
    </r>
    <r>
      <rPr>
        <b/>
        <sz val="11"/>
        <color indexed="10"/>
        <rFont val="ＭＳ Ｐゴシック"/>
        <family val="3"/>
      </rPr>
      <t>から∠A・∠B・斜辺・面積・周長を求める</t>
    </r>
  </si>
  <si>
    <t>使い方</t>
  </si>
  <si>
    <t>辺や角度の数値が分かる2箇所入力すると周長や面積が計算されます</t>
  </si>
  <si>
    <t>データーの書き換えは黄色のセルの数値だけしかできませんが</t>
  </si>
  <si>
    <t>保護を解除するとすべて変更できますので数式が壊れる場合があります</t>
  </si>
  <si>
    <t>ので操作になれない方は黄色のセル意外は入力しないようにしてください。</t>
  </si>
  <si>
    <r>
      <t>※保護の解除の仕方</t>
    </r>
    <r>
      <rPr>
        <sz val="12"/>
        <rFont val="ＭＳ Ｐゴシック"/>
        <family val="3"/>
      </rPr>
      <t>⇒ツール⇒保護（P)⇒保護の解除（P)⇒パスワード（P)⇒</t>
    </r>
    <r>
      <rPr>
        <sz val="12"/>
        <color indexed="10"/>
        <rFont val="ＭＳ Ｐゴシック"/>
        <family val="3"/>
      </rPr>
      <t>＊＊＊＊＊</t>
    </r>
  </si>
  <si>
    <r>
      <t>保護解除ができたら</t>
    </r>
    <r>
      <rPr>
        <sz val="12"/>
        <rFont val="ＭＳ Ｐゴシック"/>
        <family val="3"/>
      </rPr>
      <t>⇒名称の下、</t>
    </r>
    <r>
      <rPr>
        <b/>
        <sz val="12"/>
        <color indexed="12"/>
        <rFont val="ＭＳ Ｐゴシック"/>
        <family val="3"/>
      </rPr>
      <t>黄色</t>
    </r>
    <r>
      <rPr>
        <sz val="12"/>
        <rFont val="ＭＳ Ｐゴシック"/>
        <family val="3"/>
      </rPr>
      <t>の</t>
    </r>
    <r>
      <rPr>
        <b/>
        <sz val="12"/>
        <color indexed="12"/>
        <rFont val="ＭＳ Ｐゴシック"/>
        <family val="3"/>
      </rPr>
      <t>セル</t>
    </r>
    <r>
      <rPr>
        <sz val="12"/>
        <rFont val="ＭＳ Ｐゴシック"/>
        <family val="3"/>
      </rPr>
      <t>を全部</t>
    </r>
    <r>
      <rPr>
        <b/>
        <sz val="12"/>
        <color indexed="12"/>
        <rFont val="ＭＳ Ｐゴシック"/>
        <family val="3"/>
      </rPr>
      <t>クリック</t>
    </r>
    <r>
      <rPr>
        <sz val="12"/>
        <rFont val="ＭＳ Ｐゴシック"/>
        <family val="3"/>
      </rPr>
      <t>して⇒</t>
    </r>
  </si>
  <si>
    <r>
      <t>クリックしたセル</t>
    </r>
    <r>
      <rPr>
        <sz val="12"/>
        <rFont val="ＭＳ Ｐゴシック"/>
        <family val="3"/>
      </rPr>
      <t>の上で</t>
    </r>
    <r>
      <rPr>
        <b/>
        <sz val="12"/>
        <color indexed="12"/>
        <rFont val="ＭＳ Ｐゴシック"/>
        <family val="3"/>
      </rPr>
      <t>右クリック</t>
    </r>
    <r>
      <rPr>
        <sz val="12"/>
        <rFont val="ＭＳ Ｐゴシック"/>
        <family val="3"/>
      </rPr>
      <t>⇒セルの書式設定（F)⇒保護⇒</t>
    </r>
    <r>
      <rPr>
        <sz val="12"/>
        <color indexed="57"/>
        <rFont val="ＭＳ Ｐゴシック"/>
        <family val="3"/>
      </rPr>
      <t>✔</t>
    </r>
    <r>
      <rPr>
        <sz val="12"/>
        <rFont val="ＭＳ Ｐゴシック"/>
        <family val="3"/>
      </rPr>
      <t>ロック（</t>
    </r>
    <r>
      <rPr>
        <u val="single"/>
        <sz val="12"/>
        <rFont val="ＭＳ Ｐゴシック"/>
        <family val="3"/>
      </rPr>
      <t>L</t>
    </r>
    <r>
      <rPr>
        <sz val="12"/>
        <rFont val="ＭＳ Ｐゴシック"/>
        <family val="3"/>
      </rPr>
      <t>)の⇒</t>
    </r>
    <r>
      <rPr>
        <sz val="12"/>
        <color indexed="57"/>
        <rFont val="ＭＳ Ｐゴシック"/>
        <family val="3"/>
      </rPr>
      <t>✔</t>
    </r>
    <r>
      <rPr>
        <sz val="12"/>
        <rFont val="ＭＳ Ｐゴシック"/>
        <family val="3"/>
      </rPr>
      <t>をはずして⇒OK</t>
    </r>
  </si>
  <si>
    <r>
      <t xml:space="preserve">※ この保護解除の仕方は </t>
    </r>
    <r>
      <rPr>
        <sz val="11"/>
        <color indexed="10"/>
        <rFont val="ＭＳ Ｐゴシック"/>
        <family val="3"/>
      </rPr>
      <t xml:space="preserve">Excel 2003 </t>
    </r>
    <r>
      <rPr>
        <sz val="11"/>
        <rFont val="ＭＳ Ｐゴシック"/>
        <family val="3"/>
      </rPr>
      <t>の例です、解除方法はExcelのバージョンによって違います。</t>
    </r>
  </si>
  <si>
    <t>角度A</t>
  </si>
  <si>
    <t>角度B</t>
  </si>
  <si>
    <t>A</t>
  </si>
  <si>
    <r>
      <t>直角三角形の</t>
    </r>
    <r>
      <rPr>
        <b/>
        <sz val="11"/>
        <color indexed="12"/>
        <rFont val="ＭＳ Ｐゴシック"/>
        <family val="3"/>
      </rPr>
      <t>角度B</t>
    </r>
    <r>
      <rPr>
        <b/>
        <sz val="11"/>
        <color indexed="10"/>
        <rFont val="ＭＳ Ｐゴシック"/>
        <family val="3"/>
      </rPr>
      <t>と</t>
    </r>
    <r>
      <rPr>
        <b/>
        <sz val="11"/>
        <color indexed="12"/>
        <rFont val="ＭＳ Ｐゴシック"/>
        <family val="3"/>
      </rPr>
      <t>底辺</t>
    </r>
    <r>
      <rPr>
        <b/>
        <sz val="11"/>
        <color indexed="10"/>
        <rFont val="ＭＳ Ｐゴシック"/>
        <family val="3"/>
      </rPr>
      <t>＆</t>
    </r>
    <r>
      <rPr>
        <b/>
        <sz val="11"/>
        <color indexed="12"/>
        <rFont val="ＭＳ Ｐゴシック"/>
        <family val="3"/>
      </rPr>
      <t>高さ</t>
    </r>
    <r>
      <rPr>
        <b/>
        <sz val="11"/>
        <color indexed="10"/>
        <rFont val="ＭＳ Ｐゴシック"/>
        <family val="3"/>
      </rPr>
      <t>から、高さ＆底辺・斜辺・面積・周長を求める</t>
    </r>
  </si>
  <si>
    <r>
      <t>直角三角形の</t>
    </r>
    <r>
      <rPr>
        <b/>
        <sz val="11"/>
        <color indexed="12"/>
        <rFont val="ＭＳ Ｐゴシック"/>
        <family val="3"/>
      </rPr>
      <t>B角度</t>
    </r>
    <r>
      <rPr>
        <b/>
        <sz val="11"/>
        <color indexed="10"/>
        <rFont val="ＭＳ Ｐゴシック"/>
        <family val="3"/>
      </rPr>
      <t>と</t>
    </r>
    <r>
      <rPr>
        <b/>
        <sz val="11"/>
        <color indexed="12"/>
        <rFont val="ＭＳ Ｐゴシック"/>
        <family val="3"/>
      </rPr>
      <t>斜辺</t>
    </r>
    <r>
      <rPr>
        <b/>
        <sz val="11"/>
        <color indexed="10"/>
        <rFont val="ＭＳ Ｐゴシック"/>
        <family val="3"/>
      </rPr>
      <t>から、底辺・高さ・面積・周長を求める</t>
    </r>
  </si>
  <si>
    <t>辺a</t>
  </si>
  <si>
    <t>辺b</t>
  </si>
  <si>
    <t>辺c</t>
  </si>
  <si>
    <t>半径r</t>
  </si>
  <si>
    <t>▲面積</t>
  </si>
  <si>
    <r>
      <t>円</t>
    </r>
    <r>
      <rPr>
        <sz val="12"/>
        <rFont val="ＭＳ Ｐゴシック"/>
        <family val="3"/>
      </rPr>
      <t>に</t>
    </r>
    <r>
      <rPr>
        <b/>
        <sz val="12"/>
        <color indexed="12"/>
        <rFont val="ＭＳ Ｐゴシック"/>
        <family val="3"/>
      </rPr>
      <t>内接</t>
    </r>
    <r>
      <rPr>
        <sz val="12"/>
        <rFont val="ＭＳ Ｐゴシック"/>
        <family val="3"/>
      </rPr>
      <t>する三角形の面積</t>
    </r>
  </si>
  <si>
    <r>
      <t>円</t>
    </r>
    <r>
      <rPr>
        <sz val="12"/>
        <rFont val="ＭＳ Ｐゴシック"/>
        <family val="3"/>
      </rPr>
      <t>に</t>
    </r>
    <r>
      <rPr>
        <b/>
        <sz val="12"/>
        <color indexed="12"/>
        <rFont val="ＭＳ Ｐゴシック"/>
        <family val="3"/>
      </rPr>
      <t>外接</t>
    </r>
    <r>
      <rPr>
        <sz val="12"/>
        <rFont val="ＭＳ Ｐゴシック"/>
        <family val="3"/>
      </rPr>
      <t>する三角形の面積</t>
    </r>
  </si>
  <si>
    <r>
      <t>ビスタ</t>
    </r>
    <r>
      <rPr>
        <sz val="11"/>
        <rFont val="ＭＳ Ｐゴシック"/>
        <family val="3"/>
      </rPr>
      <t>の場合⇒</t>
    </r>
    <r>
      <rPr>
        <b/>
        <sz val="12"/>
        <color indexed="10"/>
        <rFont val="ＭＳ Ｐゴシック"/>
        <family val="3"/>
      </rPr>
      <t>校閲</t>
    </r>
    <r>
      <rPr>
        <sz val="11"/>
        <rFont val="ＭＳ Ｐゴシック"/>
        <family val="3"/>
      </rPr>
      <t>⇒シートの保護⇒・・・後は同じ</t>
    </r>
  </si>
  <si>
    <t>※</t>
  </si>
  <si>
    <t>三角形の面積</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</si>
</sst>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0000_ "/>
    <numFmt numFmtId="178" formatCode="0.00000_ "/>
    <numFmt numFmtId="179" formatCode="0.0000000_ "/>
    <numFmt numFmtId="180" formatCode="0.00_ "/>
    <numFmt numFmtId="181" formatCode="0.000_);[Red]\(0.000\)"/>
    <numFmt numFmtId="182" formatCode="#,##0.000_);[Red]\(#,##0.000\)"/>
    <numFmt numFmtId="183" formatCode="#,##0.0000_);[Red]\(#,##0.0000\)"/>
    <numFmt numFmtId="184" formatCode="0.00000_);[Red]\(0.00000\)"/>
    <numFmt numFmtId="185" formatCode="0.0000_);[Red]\(0.0000\)"/>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00000_);[Red]\(#,##0.00000\)"/>
    <numFmt numFmtId="193" formatCode="0.0000_ "/>
    <numFmt numFmtId="194" formatCode="#,###&quot;°&quot;"/>
    <numFmt numFmtId="195" formatCode="0_);[Red]\(0\)"/>
    <numFmt numFmtId="196" formatCode="#,###.###&quot;°&quot;"/>
    <numFmt numFmtId="197" formatCode="#,###.####&quot;°&quot;"/>
    <numFmt numFmtId="198" formatCode="0.00_);[Red]\(0.00\)"/>
    <numFmt numFmtId="199" formatCode="&quot;約&quot;#,##0"/>
    <numFmt numFmtId="200" formatCode="&quot;約&quot;#,###.##0"/>
    <numFmt numFmtId="201" formatCode="&quot;約&quot;###.##"/>
    <numFmt numFmtId="202" formatCode="&quot;約&quot;###.##&quot;°&quot;"/>
    <numFmt numFmtId="203" formatCode="###.##&quot;°&quot;"/>
  </numFmts>
  <fonts count="71">
    <font>
      <sz val="11"/>
      <name val="ＭＳ Ｐゴシック"/>
      <family val="3"/>
    </font>
    <font>
      <sz val="6"/>
      <name val="ＭＳ Ｐゴシック"/>
      <family val="3"/>
    </font>
    <font>
      <b/>
      <sz val="11"/>
      <name val="ＭＳ Ｐゴシック"/>
      <family val="3"/>
    </font>
    <font>
      <b/>
      <sz val="11"/>
      <color indexed="10"/>
      <name val="ＭＳ Ｐゴシック"/>
      <family val="3"/>
    </font>
    <font>
      <sz val="14"/>
      <color indexed="20"/>
      <name val="ＭＳ Ｐゴシック"/>
      <family val="3"/>
    </font>
    <font>
      <sz val="12"/>
      <color indexed="12"/>
      <name val="HGPｺﾞｼｯｸE"/>
      <family val="3"/>
    </font>
    <font>
      <b/>
      <sz val="11"/>
      <color indexed="12"/>
      <name val="ＭＳ Ｐゴシック"/>
      <family val="3"/>
    </font>
    <font>
      <sz val="12"/>
      <color indexed="10"/>
      <name val="ＭＳ Ｐゴシック"/>
      <family val="3"/>
    </font>
    <font>
      <b/>
      <sz val="12"/>
      <color indexed="10"/>
      <name val="ＭＳ Ｐゴシック"/>
      <family val="3"/>
    </font>
    <font>
      <sz val="11"/>
      <color indexed="9"/>
      <name val="ＭＳ Ｐゴシック"/>
      <family val="3"/>
    </font>
    <font>
      <b/>
      <sz val="11"/>
      <color indexed="11"/>
      <name val="ＭＳ Ｐゴシック"/>
      <family val="3"/>
    </font>
    <font>
      <b/>
      <sz val="12"/>
      <color indexed="60"/>
      <name val="ＭＳ Ｐゴシック"/>
      <family val="3"/>
    </font>
    <font>
      <b/>
      <sz val="11"/>
      <color indexed="60"/>
      <name val="ＭＳ Ｐゴシック"/>
      <family val="3"/>
    </font>
    <font>
      <sz val="12"/>
      <name val="ＭＳ Ｐゴシック"/>
      <family val="3"/>
    </font>
    <font>
      <sz val="12"/>
      <color indexed="12"/>
      <name val="ＭＳ Ｐゴシック"/>
      <family val="3"/>
    </font>
    <font>
      <b/>
      <sz val="12"/>
      <color indexed="12"/>
      <name val="ＭＳ Ｐゴシック"/>
      <family val="3"/>
    </font>
    <font>
      <sz val="12"/>
      <color indexed="57"/>
      <name val="ＭＳ Ｐゴシック"/>
      <family val="3"/>
    </font>
    <font>
      <u val="single"/>
      <sz val="12"/>
      <name val="ＭＳ Ｐゴシック"/>
      <family val="3"/>
    </font>
    <font>
      <b/>
      <sz val="11"/>
      <color indexed="20"/>
      <name val="ＭＳ Ｐゴシック"/>
      <family val="3"/>
    </font>
    <font>
      <sz val="9"/>
      <color indexed="10"/>
      <name val="ＭＳ Ｐゴシック"/>
      <family val="3"/>
    </font>
    <font>
      <sz val="11"/>
      <color indexed="10"/>
      <name val="ＭＳ Ｐゴシック"/>
      <family val="3"/>
    </font>
    <font>
      <sz val="11"/>
      <color indexed="12"/>
      <name val="ＭＳ Ｐゴシック"/>
      <family val="3"/>
    </font>
    <font>
      <b/>
      <sz val="12"/>
      <name val="ＭＳ Ｐゴシック"/>
      <family val="3"/>
    </font>
    <font>
      <sz val="12"/>
      <name val="HGPｺﾞｼｯｸE"/>
      <family val="3"/>
    </font>
    <font>
      <sz val="12"/>
      <color indexed="10"/>
      <name val="HGPｺﾞｼｯｸE"/>
      <family val="3"/>
    </font>
    <font>
      <b/>
      <sz val="12"/>
      <color indexed="11"/>
      <name val="ＭＳ Ｐゴシック"/>
      <family val="3"/>
    </font>
    <font>
      <sz val="12"/>
      <color indexed="11"/>
      <name val="HGPｺﾞｼｯｸE"/>
      <family val="3"/>
    </font>
    <font>
      <sz val="6"/>
      <color indexed="12"/>
      <name val="ＭＳ Ｐゴシック"/>
      <family val="3"/>
    </font>
    <font>
      <sz val="12"/>
      <color indexed="60"/>
      <name val="HGPｺﾞｼｯｸE"/>
      <family val="3"/>
    </font>
    <font>
      <sz val="11"/>
      <color indexed="60"/>
      <name val="ＭＳ Ｐゴシック"/>
      <family val="3"/>
    </font>
    <font>
      <b/>
      <sz val="12"/>
      <color indexed="20"/>
      <name val="ＭＳ Ｐゴシック"/>
      <family val="3"/>
    </font>
    <font>
      <b/>
      <sz val="14"/>
      <color indexed="10"/>
      <name val="富士ポップ"/>
      <family val="3"/>
    </font>
    <font>
      <sz val="10"/>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46"/>
      <name val="ＭＳ Ｐゴシック"/>
      <family val="3"/>
    </font>
    <font>
      <b/>
      <sz val="12"/>
      <color indexed="46"/>
      <name val="ＭＳ Ｐゴシック"/>
      <family val="3"/>
    </font>
    <font>
      <b/>
      <sz val="14"/>
      <color indexed="8"/>
      <name val="ＭＳ Ｐゴシック"/>
      <family val="3"/>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CC66FF"/>
      <name val="ＭＳ Ｐゴシック"/>
      <family val="3"/>
    </font>
    <font>
      <b/>
      <sz val="12"/>
      <color rgb="FF800080"/>
      <name val="ＭＳ Ｐゴシック"/>
      <family val="3"/>
    </font>
    <font>
      <b/>
      <sz val="8"/>
      <name val="ＭＳ Ｐゴシック"/>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gColor indexed="31"/>
      </patternFill>
    </fill>
    <fill>
      <patternFill patternType="solid">
        <fgColor indexed="26"/>
        <bgColor indexed="64"/>
      </patternFill>
    </fill>
    <fill>
      <patternFill patternType="lightGray">
        <fgColor indexed="27"/>
      </patternFill>
    </fill>
    <fill>
      <patternFill patternType="lightTrellis">
        <fgColor indexed="41"/>
      </patternFill>
    </fill>
    <fill>
      <patternFill patternType="solid">
        <fgColor indexed="26"/>
        <bgColor indexed="64"/>
      </patternFill>
    </fill>
    <fill>
      <patternFill patternType="solid">
        <fgColor indexed="26"/>
        <bgColor indexed="64"/>
      </patternFill>
    </fill>
    <fill>
      <patternFill patternType="lightGray">
        <fgColor indexed="42"/>
      </patternFill>
    </fill>
    <fill>
      <patternFill patternType="lightGray">
        <fgColor indexed="46"/>
      </patternFill>
    </fill>
    <fill>
      <patternFill patternType="lightGray">
        <fgColor indexed="43"/>
      </patternFill>
    </fill>
    <fill>
      <patternFill patternType="solid">
        <fgColor indexed="65"/>
        <bgColor indexed="64"/>
      </patternFill>
    </fill>
    <fill>
      <patternFill patternType="lightTrellis">
        <fgColor indexed="9"/>
      </patternFill>
    </fill>
    <fill>
      <patternFill patternType="solid">
        <fgColor indexed="26"/>
        <bgColor indexed="64"/>
      </patternFill>
    </fill>
    <fill>
      <patternFill patternType="gray0625">
        <fgColor indexed="27"/>
      </patternFill>
    </fill>
    <fill>
      <patternFill patternType="lightTrellis">
        <fgColor indexed="27"/>
      </patternFill>
    </fill>
    <fill>
      <patternFill patternType="lightGray">
        <fgColor indexed="41"/>
      </patternFill>
    </fill>
    <fill>
      <patternFill patternType="lightGray">
        <fgColor indexed="26"/>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16"/>
      </left>
      <right style="thick">
        <color indexed="12"/>
      </right>
      <top style="double">
        <color indexed="16"/>
      </top>
      <bottom style="thick">
        <color indexed="16"/>
      </bottom>
    </border>
    <border>
      <left style="thick">
        <color indexed="12"/>
      </left>
      <right>
        <color indexed="63"/>
      </right>
      <top style="double">
        <color indexed="12"/>
      </top>
      <bottom style="thick">
        <color indexed="12"/>
      </bottom>
    </border>
    <border>
      <left style="thick">
        <color indexed="10"/>
      </left>
      <right>
        <color indexed="63"/>
      </right>
      <top style="double">
        <color indexed="10"/>
      </top>
      <bottom style="thick">
        <color indexed="10"/>
      </bottom>
    </border>
    <border>
      <left style="thick">
        <color indexed="11"/>
      </left>
      <right style="thick">
        <color indexed="11"/>
      </right>
      <top style="double">
        <color indexed="11"/>
      </top>
      <bottom style="thick">
        <color indexed="11"/>
      </bottom>
    </border>
    <border>
      <left style="double">
        <color indexed="11"/>
      </left>
      <right>
        <color indexed="63"/>
      </right>
      <top>
        <color indexed="63"/>
      </top>
      <bottom>
        <color indexed="63"/>
      </bottom>
    </border>
    <border>
      <left style="double">
        <color indexed="11"/>
      </left>
      <right style="medium">
        <color indexed="11"/>
      </right>
      <top style="double">
        <color indexed="11"/>
      </top>
      <bottom style="medium">
        <color indexed="11"/>
      </bottom>
    </border>
    <border>
      <left style="medium">
        <color indexed="11"/>
      </left>
      <right style="medium">
        <color indexed="11"/>
      </right>
      <top style="double">
        <color indexed="11"/>
      </top>
      <bottom style="medium">
        <color indexed="11"/>
      </bottom>
    </border>
    <border>
      <left style="medium">
        <color indexed="11"/>
      </left>
      <right style="double">
        <color indexed="11"/>
      </right>
      <top style="double">
        <color indexed="11"/>
      </top>
      <bottom style="medium">
        <color indexed="11"/>
      </bottom>
    </border>
    <border>
      <left style="medium">
        <color indexed="11"/>
      </left>
      <right style="medium">
        <color indexed="11"/>
      </right>
      <top style="medium">
        <color indexed="11"/>
      </top>
      <bottom style="double">
        <color indexed="11"/>
      </bottom>
    </border>
    <border>
      <left style="double">
        <color indexed="11"/>
      </left>
      <right style="medium">
        <color indexed="11"/>
      </right>
      <top style="medium">
        <color indexed="11"/>
      </top>
      <bottom style="double">
        <color indexed="11"/>
      </bottom>
    </border>
    <border>
      <left style="medium">
        <color indexed="11"/>
      </left>
      <right style="double">
        <color indexed="11"/>
      </right>
      <top style="medium">
        <color indexed="11"/>
      </top>
      <bottom style="double">
        <color indexed="11"/>
      </bottom>
    </border>
    <border>
      <left style="double">
        <color indexed="11"/>
      </left>
      <right>
        <color indexed="63"/>
      </right>
      <top>
        <color indexed="63"/>
      </top>
      <bottom style="double">
        <color indexed="11"/>
      </bottom>
    </border>
    <border>
      <left>
        <color indexed="63"/>
      </left>
      <right>
        <color indexed="63"/>
      </right>
      <top>
        <color indexed="63"/>
      </top>
      <bottom style="double">
        <color indexed="11"/>
      </bottom>
    </border>
    <border>
      <left style="double">
        <color indexed="46"/>
      </left>
      <right>
        <color indexed="63"/>
      </right>
      <top style="double">
        <color indexed="46"/>
      </top>
      <bottom>
        <color indexed="63"/>
      </bottom>
    </border>
    <border>
      <left style="thick">
        <color indexed="10"/>
      </left>
      <right style="thick">
        <color indexed="11"/>
      </right>
      <top style="thick">
        <color indexed="10"/>
      </top>
      <bottom style="double">
        <color indexed="46"/>
      </bottom>
    </border>
    <border>
      <left>
        <color indexed="63"/>
      </left>
      <right>
        <color indexed="63"/>
      </right>
      <top>
        <color indexed="63"/>
      </top>
      <bottom style="double">
        <color indexed="46"/>
      </bottom>
    </border>
    <border>
      <left>
        <color indexed="63"/>
      </left>
      <right>
        <color indexed="63"/>
      </right>
      <top style="thick">
        <color indexed="12"/>
      </top>
      <bottom style="double">
        <color indexed="46"/>
      </bottom>
    </border>
    <border>
      <left>
        <color indexed="63"/>
      </left>
      <right>
        <color indexed="63"/>
      </right>
      <top style="double">
        <color indexed="46"/>
      </top>
      <bottom style="double">
        <color indexed="46"/>
      </bottom>
    </border>
    <border>
      <left style="thick">
        <color indexed="46"/>
      </left>
      <right style="thick">
        <color indexed="46"/>
      </right>
      <top style="thick">
        <color indexed="16"/>
      </top>
      <bottom style="double">
        <color indexed="46"/>
      </bottom>
    </border>
    <border>
      <left style="double">
        <color indexed="46"/>
      </left>
      <right style="thick">
        <color indexed="16"/>
      </right>
      <top style="double">
        <color indexed="46"/>
      </top>
      <bottom style="thick">
        <color indexed="60"/>
      </bottom>
    </border>
    <border>
      <left style="thick">
        <color indexed="11"/>
      </left>
      <right>
        <color indexed="63"/>
      </right>
      <top style="double">
        <color indexed="11"/>
      </top>
      <bottom style="thick">
        <color indexed="11"/>
      </bottom>
    </border>
    <border>
      <left>
        <color indexed="63"/>
      </left>
      <right style="double">
        <color indexed="46"/>
      </right>
      <top style="medium">
        <color indexed="46"/>
      </top>
      <bottom style="double">
        <color indexed="46"/>
      </bottom>
    </border>
    <border>
      <left style="thick">
        <color indexed="11"/>
      </left>
      <right style="thick">
        <color indexed="46"/>
      </right>
      <top style="medium">
        <color indexed="46"/>
      </top>
      <bottom style="double">
        <color indexed="46"/>
      </bottom>
    </border>
    <border>
      <left>
        <color indexed="63"/>
      </left>
      <right style="medium">
        <color indexed="46"/>
      </right>
      <top style="double">
        <color indexed="46"/>
      </top>
      <bottom>
        <color indexed="63"/>
      </bottom>
    </border>
    <border>
      <left style="medium">
        <color indexed="46"/>
      </left>
      <right style="double">
        <color indexed="46"/>
      </right>
      <top style="double">
        <color indexed="46"/>
      </top>
      <bottom>
        <color indexed="63"/>
      </bottom>
    </border>
    <border>
      <left style="thick">
        <color indexed="11"/>
      </left>
      <right style="thick">
        <color indexed="46"/>
      </right>
      <top style="double">
        <color indexed="46"/>
      </top>
      <bottom>
        <color indexed="63"/>
      </bottom>
    </border>
    <border>
      <left>
        <color indexed="63"/>
      </left>
      <right style="double">
        <color indexed="46"/>
      </right>
      <top style="double">
        <color indexed="46"/>
      </top>
      <bottom>
        <color indexed="63"/>
      </bottom>
    </border>
    <border>
      <left style="thick">
        <color indexed="11"/>
      </left>
      <right style="thick">
        <color indexed="46"/>
      </right>
      <top style="thick">
        <color indexed="46"/>
      </top>
      <bottom style="double">
        <color indexed="46"/>
      </bottom>
    </border>
    <border>
      <left>
        <color indexed="63"/>
      </left>
      <right style="double">
        <color indexed="46"/>
      </right>
      <top style="thick">
        <color indexed="46"/>
      </top>
      <bottom style="double">
        <color indexed="46"/>
      </bottom>
    </border>
    <border>
      <left>
        <color indexed="63"/>
      </left>
      <right style="thick">
        <color indexed="46"/>
      </right>
      <top style="double">
        <color indexed="46"/>
      </top>
      <bottom style="thick">
        <color indexed="46"/>
      </bottom>
    </border>
    <border>
      <left style="thick">
        <color indexed="46"/>
      </left>
      <right style="double">
        <color indexed="46"/>
      </right>
      <top style="double">
        <color indexed="46"/>
      </top>
      <bottom style="thick">
        <color indexed="46"/>
      </bottom>
    </border>
    <border>
      <left style="thick">
        <color indexed="46"/>
      </left>
      <right style="double">
        <color indexed="46"/>
      </right>
      <top style="thick">
        <color indexed="46"/>
      </top>
      <bottom style="double">
        <color indexed="46"/>
      </bottom>
    </border>
    <border>
      <left style="double">
        <color indexed="46"/>
      </left>
      <right style="thick">
        <color indexed="46"/>
      </right>
      <top style="thick">
        <color indexed="60"/>
      </top>
      <bottom style="double">
        <color indexed="46"/>
      </bottom>
    </border>
    <border>
      <left>
        <color indexed="63"/>
      </left>
      <right style="thick">
        <color indexed="46"/>
      </right>
      <top style="thick">
        <color indexed="46"/>
      </top>
      <bottom style="double">
        <color indexed="46"/>
      </bottom>
    </border>
    <border>
      <left style="thick">
        <color indexed="11"/>
      </left>
      <right style="thick">
        <color indexed="11"/>
      </right>
      <top style="thick">
        <color indexed="11"/>
      </top>
      <bottom style="double">
        <color indexed="46"/>
      </bottom>
    </border>
    <border>
      <left style="double">
        <color indexed="11"/>
      </left>
      <right style="double">
        <color indexed="11"/>
      </right>
      <top style="double">
        <color indexed="11"/>
      </top>
      <bottom style="dashDotDot">
        <color indexed="11"/>
      </bottom>
    </border>
    <border>
      <left style="dashed">
        <color indexed="46"/>
      </left>
      <right style="double">
        <color indexed="46"/>
      </right>
      <top style="double">
        <color indexed="46"/>
      </top>
      <bottom>
        <color indexed="63"/>
      </bottom>
    </border>
    <border>
      <left style="double">
        <color indexed="46"/>
      </left>
      <right style="dashed">
        <color indexed="46"/>
      </right>
      <top style="double">
        <color indexed="46"/>
      </top>
      <bottom>
        <color indexed="63"/>
      </bottom>
    </border>
    <border>
      <left style="dashed">
        <color indexed="46"/>
      </left>
      <right style="dashed">
        <color indexed="46"/>
      </right>
      <top style="double">
        <color indexed="46"/>
      </top>
      <bottom>
        <color indexed="63"/>
      </bottom>
    </border>
    <border>
      <left style="dashed">
        <color indexed="46"/>
      </left>
      <right style="dashed">
        <color indexed="46"/>
      </right>
      <top style="slantDashDot">
        <color indexed="46"/>
      </top>
      <bottom style="double">
        <color indexed="46"/>
      </bottom>
    </border>
    <border>
      <left style="dashed">
        <color indexed="46"/>
      </left>
      <right style="double">
        <color indexed="46"/>
      </right>
      <top style="slantDashDot">
        <color indexed="46"/>
      </top>
      <bottom style="double">
        <color indexed="46"/>
      </bottom>
    </border>
    <border>
      <left>
        <color indexed="63"/>
      </left>
      <right style="double">
        <color indexed="46"/>
      </right>
      <top>
        <color indexed="63"/>
      </top>
      <bottom>
        <color indexed="63"/>
      </bottom>
    </border>
    <border>
      <left style="double">
        <color indexed="14"/>
      </left>
      <right style="medium">
        <color indexed="14"/>
      </right>
      <top style="double">
        <color indexed="14"/>
      </top>
      <bottom style="double">
        <color indexed="14"/>
      </bottom>
    </border>
    <border>
      <left style="thick">
        <color indexed="10"/>
      </left>
      <right style="thick">
        <color indexed="11"/>
      </right>
      <top style="double">
        <color indexed="46"/>
      </top>
      <bottom style="double">
        <color indexed="46"/>
      </bottom>
    </border>
    <border>
      <left style="double">
        <color indexed="46"/>
      </left>
      <right>
        <color indexed="63"/>
      </right>
      <top>
        <color indexed="63"/>
      </top>
      <bottom style="double">
        <color indexed="46"/>
      </bottom>
    </border>
    <border>
      <left style="thick">
        <color indexed="12"/>
      </left>
      <right style="thick">
        <color indexed="10"/>
      </right>
      <top style="thick">
        <color indexed="12"/>
      </top>
      <bottom style="double">
        <color indexed="46"/>
      </bottom>
    </border>
    <border>
      <left style="double">
        <color indexed="46"/>
      </left>
      <right style="dashed">
        <color indexed="46"/>
      </right>
      <top style="slantDashDot">
        <color indexed="46"/>
      </top>
      <bottom style="double">
        <color indexed="46"/>
      </bottom>
    </border>
    <border>
      <left style="double">
        <color indexed="11"/>
      </left>
      <right>
        <color indexed="63"/>
      </right>
      <top style="dashDotDot">
        <color indexed="11"/>
      </top>
      <bottom style="double">
        <color indexed="11"/>
      </bottom>
    </border>
    <border>
      <left>
        <color indexed="63"/>
      </left>
      <right>
        <color indexed="63"/>
      </right>
      <top style="dashDotDot">
        <color indexed="11"/>
      </top>
      <bottom style="double">
        <color indexed="11"/>
      </bottom>
    </border>
    <border>
      <left>
        <color indexed="63"/>
      </left>
      <right style="double">
        <color indexed="11"/>
      </right>
      <top style="dashDotDot">
        <color indexed="11"/>
      </top>
      <bottom style="double">
        <color indexed="11"/>
      </bottom>
    </border>
    <border>
      <left style="double">
        <color indexed="11"/>
      </left>
      <right>
        <color indexed="63"/>
      </right>
      <top>
        <color indexed="63"/>
      </top>
      <bottom style="dashDotDot">
        <color indexed="11"/>
      </bottom>
    </border>
    <border>
      <left>
        <color indexed="63"/>
      </left>
      <right>
        <color indexed="63"/>
      </right>
      <top style="double">
        <color indexed="11"/>
      </top>
      <bottom style="dashDotDot">
        <color indexed="11"/>
      </bottom>
    </border>
    <border>
      <left>
        <color indexed="63"/>
      </left>
      <right style="double">
        <color indexed="11"/>
      </right>
      <top style="double">
        <color indexed="11"/>
      </top>
      <bottom style="dashDotDot">
        <color indexed="11"/>
      </bottom>
    </border>
    <border>
      <left style="double">
        <color indexed="11"/>
      </left>
      <right>
        <color indexed="63"/>
      </right>
      <top style="dashDotDot">
        <color indexed="11"/>
      </top>
      <bottom style="dashDotDot">
        <color indexed="11"/>
      </bottom>
    </border>
    <border>
      <left>
        <color indexed="63"/>
      </left>
      <right>
        <color indexed="63"/>
      </right>
      <top style="dashDotDot">
        <color indexed="11"/>
      </top>
      <bottom style="dashDotDot">
        <color indexed="11"/>
      </bottom>
    </border>
    <border>
      <left>
        <color indexed="63"/>
      </left>
      <right style="double">
        <color indexed="11"/>
      </right>
      <top style="dashDotDot">
        <color indexed="11"/>
      </top>
      <bottom style="dashDotDot">
        <color indexed="11"/>
      </bottom>
    </border>
    <border>
      <left>
        <color indexed="63"/>
      </left>
      <right style="double">
        <color indexed="11"/>
      </right>
      <top>
        <color indexed="63"/>
      </top>
      <bottom style="double">
        <color indexed="11"/>
      </bottom>
    </border>
    <border>
      <left style="double">
        <color indexed="11"/>
      </left>
      <right>
        <color indexed="63"/>
      </right>
      <top style="double">
        <color indexed="11"/>
      </top>
      <bottom style="dotted">
        <color indexed="11"/>
      </bottom>
    </border>
    <border>
      <left>
        <color indexed="63"/>
      </left>
      <right style="double">
        <color indexed="11"/>
      </right>
      <top style="double">
        <color indexed="11"/>
      </top>
      <bottom style="dotted">
        <color indexed="11"/>
      </bottom>
    </border>
    <border>
      <left style="double">
        <color indexed="46"/>
      </left>
      <right>
        <color indexed="63"/>
      </right>
      <top style="double">
        <color indexed="46"/>
      </top>
      <bottom style="double">
        <color indexed="46"/>
      </bottom>
    </border>
    <border>
      <left>
        <color indexed="63"/>
      </left>
      <right style="double">
        <color indexed="46"/>
      </right>
      <top style="double">
        <color indexed="46"/>
      </top>
      <bottom style="double">
        <color indexed="46"/>
      </bottom>
    </border>
    <border>
      <left>
        <color indexed="63"/>
      </left>
      <right>
        <color indexed="63"/>
      </right>
      <top style="double">
        <color indexed="46"/>
      </top>
      <bottom>
        <color indexed="63"/>
      </bottom>
    </border>
    <border diagonalUp="1">
      <left>
        <color indexed="63"/>
      </left>
      <right>
        <color indexed="63"/>
      </right>
      <top>
        <color indexed="63"/>
      </top>
      <bottom>
        <color indexed="63"/>
      </bottom>
      <diagonal style="thick">
        <color indexed="11"/>
      </diagonal>
    </border>
    <border diagonalUp="1">
      <left>
        <color indexed="63"/>
      </left>
      <right style="thick">
        <color indexed="10"/>
      </right>
      <top>
        <color indexed="63"/>
      </top>
      <bottom>
        <color indexed="63"/>
      </bottom>
      <diagonal style="thick">
        <color indexed="11"/>
      </diagonal>
    </border>
    <border diagonalUp="1">
      <left>
        <color indexed="63"/>
      </left>
      <right>
        <color indexed="63"/>
      </right>
      <top>
        <color indexed="63"/>
      </top>
      <bottom style="thick">
        <color indexed="12"/>
      </bottom>
      <diagonal style="thick">
        <color indexed="11"/>
      </diagonal>
    </border>
    <border diagonalUp="1">
      <left>
        <color indexed="63"/>
      </left>
      <right style="thick">
        <color indexed="10"/>
      </right>
      <top>
        <color indexed="63"/>
      </top>
      <bottom style="thick">
        <color indexed="12"/>
      </bottom>
      <diagonal style="thick">
        <color indexed="11"/>
      </diagonal>
    </border>
    <border>
      <left style="double">
        <color indexed="46"/>
      </left>
      <right>
        <color indexed="63"/>
      </right>
      <top>
        <color indexed="63"/>
      </top>
      <bottom>
        <color indexed="63"/>
      </bottom>
    </border>
    <border>
      <left style="thick">
        <color indexed="46"/>
      </left>
      <right style="thick">
        <color indexed="46"/>
      </right>
      <top style="thick">
        <color indexed="16"/>
      </top>
      <bottom>
        <color indexed="63"/>
      </bottom>
    </border>
    <border>
      <left style="thick">
        <color indexed="46"/>
      </left>
      <right style="thick">
        <color indexed="46"/>
      </right>
      <top>
        <color indexed="63"/>
      </top>
      <bottom style="double">
        <color indexed="46"/>
      </bottom>
    </border>
    <border>
      <left style="double">
        <color indexed="11"/>
      </left>
      <right>
        <color indexed="63"/>
      </right>
      <top style="double">
        <color indexed="11"/>
      </top>
      <bottom>
        <color indexed="63"/>
      </bottom>
    </border>
    <border>
      <left>
        <color indexed="63"/>
      </left>
      <right style="double">
        <color indexed="11"/>
      </right>
      <top style="double">
        <color indexed="11"/>
      </top>
      <bottom>
        <color indexed="63"/>
      </bottom>
    </border>
    <border>
      <left>
        <color indexed="63"/>
      </left>
      <right style="double">
        <color indexed="11"/>
      </right>
      <top>
        <color indexed="63"/>
      </top>
      <bottom>
        <color indexed="63"/>
      </bottom>
    </border>
    <border>
      <left style="medium">
        <color indexed="14"/>
      </left>
      <right style="medium">
        <color indexed="14"/>
      </right>
      <top style="double">
        <color indexed="14"/>
      </top>
      <bottom style="double">
        <color indexed="14"/>
      </bottom>
    </border>
    <border>
      <left style="medium">
        <color indexed="14"/>
      </left>
      <right style="double">
        <color indexed="14"/>
      </right>
      <top style="double">
        <color indexed="14"/>
      </top>
      <bottom style="double">
        <color indexed="14"/>
      </bottom>
    </border>
    <border>
      <left style="double">
        <color indexed="11"/>
      </left>
      <right>
        <color indexed="63"/>
      </right>
      <top style="double">
        <color indexed="11"/>
      </top>
      <bottom style="double">
        <color indexed="11"/>
      </bottom>
    </border>
    <border>
      <left>
        <color indexed="63"/>
      </left>
      <right>
        <color indexed="63"/>
      </right>
      <top style="double">
        <color indexed="11"/>
      </top>
      <bottom style="double">
        <color indexed="11"/>
      </bottom>
    </border>
    <border>
      <left>
        <color indexed="63"/>
      </left>
      <right style="double">
        <color indexed="11"/>
      </right>
      <top style="double">
        <color indexed="11"/>
      </top>
      <bottom style="double">
        <color indexed="11"/>
      </bottom>
    </border>
    <border>
      <left>
        <color indexed="63"/>
      </left>
      <right>
        <color indexed="63"/>
      </right>
      <top style="double">
        <color indexed="11"/>
      </top>
      <bottom>
        <color indexed="63"/>
      </bottom>
    </border>
    <border>
      <left style="double">
        <color indexed="11"/>
      </left>
      <right>
        <color indexed="63"/>
      </right>
      <top style="mediumDashDotDot">
        <color indexed="11"/>
      </top>
      <bottom>
        <color indexed="63"/>
      </bottom>
    </border>
    <border>
      <left>
        <color indexed="63"/>
      </left>
      <right>
        <color indexed="63"/>
      </right>
      <top style="mediumDashDotDot">
        <color indexed="11"/>
      </top>
      <bottom>
        <color indexed="63"/>
      </bottom>
    </border>
    <border>
      <left>
        <color indexed="63"/>
      </left>
      <right style="double">
        <color indexed="11"/>
      </right>
      <top style="mediumDashDotDot">
        <color indexed="11"/>
      </top>
      <bottom>
        <color indexed="63"/>
      </bottom>
    </border>
    <border>
      <left style="double">
        <color indexed="11"/>
      </left>
      <right>
        <color indexed="63"/>
      </right>
      <top>
        <color indexed="63"/>
      </top>
      <bottom style="mediumDashDotDot">
        <color indexed="11"/>
      </bottom>
    </border>
    <border>
      <left>
        <color indexed="63"/>
      </left>
      <right>
        <color indexed="63"/>
      </right>
      <top>
        <color indexed="63"/>
      </top>
      <bottom style="mediumDashDotDot">
        <color indexed="11"/>
      </bottom>
    </border>
    <border>
      <left>
        <color indexed="63"/>
      </left>
      <right style="double">
        <color indexed="11"/>
      </right>
      <top>
        <color indexed="63"/>
      </top>
      <bottom style="mediumDashDotDot">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175">
    <xf numFmtId="0" fontId="0" fillId="0" borderId="0" xfId="0" applyAlignment="1">
      <alignment/>
    </xf>
    <xf numFmtId="0" fontId="0" fillId="0" borderId="0" xfId="0" applyFill="1" applyBorder="1" applyAlignment="1" applyProtection="1">
      <alignment vertical="center"/>
      <protection/>
    </xf>
    <xf numFmtId="176" fontId="0" fillId="0" borderId="0" xfId="0" applyNumberFormat="1" applyFill="1" applyBorder="1" applyAlignment="1" applyProtection="1">
      <alignment vertical="center"/>
      <protection/>
    </xf>
    <xf numFmtId="178" fontId="0" fillId="0" borderId="0" xfId="0" applyNumberFormat="1" applyFill="1" applyBorder="1" applyAlignment="1" applyProtection="1">
      <alignment vertical="center"/>
      <protection/>
    </xf>
    <xf numFmtId="0" fontId="0" fillId="0" borderId="0" xfId="0" applyAlignment="1">
      <alignment vertical="center"/>
    </xf>
    <xf numFmtId="0" fontId="0" fillId="0" borderId="0" xfId="0" applyAlignment="1">
      <alignment horizontal="left" vertical="center"/>
    </xf>
    <xf numFmtId="178" fontId="4"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locked="0"/>
    </xf>
    <xf numFmtId="182" fontId="5"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shrinkToFit="1"/>
      <protection/>
    </xf>
    <xf numFmtId="182" fontId="5" fillId="0" borderId="0" xfId="0" applyNumberFormat="1" applyFont="1" applyFill="1" applyBorder="1" applyAlignment="1">
      <alignment vertical="center" shrinkToFit="1"/>
    </xf>
    <xf numFmtId="176" fontId="9" fillId="0" borderId="0" xfId="0" applyNumberFormat="1" applyFont="1" applyFill="1" applyBorder="1" applyAlignment="1" applyProtection="1">
      <alignment vertical="center"/>
      <protection/>
    </xf>
    <xf numFmtId="0" fontId="11" fillId="0" borderId="0" xfId="0" applyFont="1" applyAlignment="1">
      <alignment horizontal="left" vertical="top"/>
    </xf>
    <xf numFmtId="0" fontId="11" fillId="0" borderId="0" xfId="0" applyFont="1" applyAlignment="1">
      <alignment horizontal="right"/>
    </xf>
    <xf numFmtId="0" fontId="12" fillId="33" borderId="10" xfId="0" applyFont="1" applyFill="1" applyBorder="1" applyAlignment="1" applyProtection="1" quotePrefix="1">
      <alignment horizontal="distributed" vertical="center"/>
      <protection/>
    </xf>
    <xf numFmtId="0" fontId="6" fillId="33" borderId="11" xfId="0" applyFont="1" applyFill="1" applyBorder="1" applyAlignment="1" applyProtection="1">
      <alignment horizontal="distributed" vertical="center"/>
      <protection/>
    </xf>
    <xf numFmtId="0" fontId="3" fillId="33" borderId="12" xfId="0" applyFont="1" applyFill="1" applyBorder="1" applyAlignment="1" applyProtection="1">
      <alignment horizontal="distributed" vertical="center"/>
      <protection/>
    </xf>
    <xf numFmtId="0" fontId="10" fillId="33" borderId="13" xfId="0" applyFont="1" applyFill="1" applyBorder="1" applyAlignment="1" applyProtection="1">
      <alignment horizontal="distributed" vertical="center"/>
      <protection/>
    </xf>
    <xf numFmtId="0" fontId="11" fillId="0" borderId="0" xfId="0" applyFont="1" applyAlignment="1">
      <alignment horizontal="left"/>
    </xf>
    <xf numFmtId="0" fontId="0" fillId="0" borderId="0" xfId="0" applyAlignment="1">
      <alignment horizontal="left" indent="1"/>
    </xf>
    <xf numFmtId="0" fontId="0" fillId="0" borderId="0" xfId="0" applyAlignment="1">
      <alignment horizontal="distributed" vertical="center"/>
    </xf>
    <xf numFmtId="0" fontId="0" fillId="0" borderId="14" xfId="0" applyBorder="1" applyAlignment="1">
      <alignment horizontal="distributed" vertical="center"/>
    </xf>
    <xf numFmtId="0" fontId="0" fillId="0" borderId="0" xfId="0" applyBorder="1" applyAlignment="1">
      <alignment horizontal="distributed" vertical="center"/>
    </xf>
    <xf numFmtId="0" fontId="20" fillId="0" borderId="14" xfId="0" applyFont="1" applyBorder="1" applyAlignment="1">
      <alignment horizontal="distributed" vertical="center"/>
    </xf>
    <xf numFmtId="0" fontId="6" fillId="0" borderId="14" xfId="0" applyFont="1" applyBorder="1" applyAlignment="1">
      <alignment horizontal="distributed" vertical="center"/>
    </xf>
    <xf numFmtId="0" fontId="6" fillId="0" borderId="0" xfId="0" applyFont="1" applyBorder="1" applyAlignment="1">
      <alignment horizontal="distributed" vertical="center"/>
    </xf>
    <xf numFmtId="0" fontId="8" fillId="0" borderId="0" xfId="0" applyFont="1" applyAlignment="1">
      <alignment horizontal="center" vertical="center"/>
    </xf>
    <xf numFmtId="0" fontId="6" fillId="0" borderId="0" xfId="0" applyFont="1" applyAlignment="1">
      <alignment horizontal="right" vertical="center" indent="2"/>
    </xf>
    <xf numFmtId="0" fontId="8" fillId="0" borderId="0" xfId="0" applyFont="1" applyAlignment="1">
      <alignment horizontal="right"/>
    </xf>
    <xf numFmtId="0" fontId="9" fillId="0" borderId="0" xfId="0" applyFont="1" applyAlignment="1">
      <alignment horizontal="center" vertical="center"/>
    </xf>
    <xf numFmtId="0" fontId="8" fillId="33" borderId="15" xfId="0" applyFont="1" applyFill="1" applyBorder="1" applyAlignment="1">
      <alignment horizontal="distributed" vertical="center"/>
    </xf>
    <xf numFmtId="0" fontId="8" fillId="33" borderId="16" xfId="0" applyFont="1" applyFill="1" applyBorder="1" applyAlignment="1">
      <alignment horizontal="distributed"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0" borderId="0" xfId="0" applyFont="1" applyAlignment="1">
      <alignment horizontal="right" vertical="center" indent="4"/>
    </xf>
    <xf numFmtId="0" fontId="8" fillId="0" borderId="0" xfId="0" applyFont="1" applyAlignment="1">
      <alignment horizontal="center"/>
    </xf>
    <xf numFmtId="196" fontId="22" fillId="34" borderId="18" xfId="0" applyNumberFormat="1" applyFont="1" applyFill="1" applyBorder="1" applyAlignment="1" applyProtection="1">
      <alignment horizontal="center" vertical="center"/>
      <protection locked="0"/>
    </xf>
    <xf numFmtId="176" fontId="22" fillId="34" borderId="19" xfId="0" applyNumberFormat="1" applyFont="1" applyFill="1" applyBorder="1" applyAlignment="1" applyProtection="1">
      <alignment horizontal="distributed" vertical="center"/>
      <protection locked="0"/>
    </xf>
    <xf numFmtId="176" fontId="22" fillId="34" borderId="18" xfId="0" applyNumberFormat="1" applyFont="1" applyFill="1" applyBorder="1" applyAlignment="1" applyProtection="1">
      <alignment horizontal="distributed" vertical="center"/>
      <protection locked="0"/>
    </xf>
    <xf numFmtId="181" fontId="15" fillId="35" borderId="20" xfId="0" applyNumberFormat="1" applyFont="1" applyFill="1" applyBorder="1" applyAlignment="1">
      <alignment horizontal="center" vertical="center"/>
    </xf>
    <xf numFmtId="193" fontId="18" fillId="0" borderId="21" xfId="0" applyNumberFormat="1" applyFont="1" applyBorder="1" applyAlignment="1">
      <alignment horizontal="distributed" vertical="center"/>
    </xf>
    <xf numFmtId="0" fontId="0" fillId="0" borderId="22" xfId="0" applyBorder="1" applyAlignment="1">
      <alignment/>
    </xf>
    <xf numFmtId="181" fontId="15" fillId="0" borderId="0" xfId="0" applyNumberFormat="1" applyFont="1" applyAlignment="1">
      <alignment horizontal="center" vertical="top"/>
    </xf>
    <xf numFmtId="181" fontId="8" fillId="0" borderId="0" xfId="0" applyNumberFormat="1" applyFont="1" applyAlignment="1">
      <alignment horizontal="left" vertical="center" indent="1"/>
    </xf>
    <xf numFmtId="198" fontId="3" fillId="0" borderId="0" xfId="0" applyNumberFormat="1" applyFont="1" applyAlignment="1">
      <alignment horizontal="center" vertical="center"/>
    </xf>
    <xf numFmtId="203" fontId="8" fillId="0" borderId="0" xfId="0" applyNumberFormat="1" applyFont="1" applyAlignment="1">
      <alignment horizontal="left" indent="2"/>
    </xf>
    <xf numFmtId="0" fontId="0" fillId="0" borderId="0" xfId="0" applyAlignment="1" applyProtection="1">
      <alignment/>
      <protection locked="0"/>
    </xf>
    <xf numFmtId="176" fontId="0" fillId="0" borderId="0" xfId="0" applyNumberFormat="1" applyFill="1" applyBorder="1" applyAlignment="1" applyProtection="1">
      <alignment vertical="center"/>
      <protection locked="0"/>
    </xf>
    <xf numFmtId="0" fontId="12" fillId="33" borderId="23" xfId="0" applyFont="1" applyFill="1" applyBorder="1" applyAlignment="1" applyProtection="1">
      <alignment horizontal="distributed" vertical="center"/>
      <protection/>
    </xf>
    <xf numFmtId="193" fontId="30" fillId="0" borderId="0" xfId="0" applyNumberFormat="1" applyFont="1" applyAlignment="1">
      <alignment horizontal="distributed" vertical="center"/>
    </xf>
    <xf numFmtId="192" fontId="24" fillId="36" borderId="24" xfId="0" applyNumberFormat="1" applyFont="1" applyFill="1" applyBorder="1" applyAlignment="1" applyProtection="1">
      <alignment vertical="center"/>
      <protection/>
    </xf>
    <xf numFmtId="184" fontId="5" fillId="36" borderId="25" xfId="0" applyNumberFormat="1" applyFont="1" applyFill="1" applyBorder="1" applyAlignment="1" applyProtection="1">
      <alignment vertical="center"/>
      <protection/>
    </xf>
    <xf numFmtId="184" fontId="5" fillId="37" borderId="26" xfId="0" applyNumberFormat="1" applyFont="1" applyFill="1" applyBorder="1" applyAlignment="1" applyProtection="1">
      <alignment vertical="center"/>
      <protection locked="0"/>
    </xf>
    <xf numFmtId="184" fontId="5" fillId="36" borderId="27" xfId="0" applyNumberFormat="1" applyFont="1" applyFill="1" applyBorder="1" applyAlignment="1" applyProtection="1">
      <alignment vertical="center"/>
      <protection/>
    </xf>
    <xf numFmtId="182" fontId="28" fillId="36" borderId="28" xfId="0" applyNumberFormat="1" applyFont="1" applyFill="1" applyBorder="1" applyAlignment="1" applyProtection="1">
      <alignment horizontal="center" vertical="center"/>
      <protection/>
    </xf>
    <xf numFmtId="0" fontId="12" fillId="33" borderId="29" xfId="0" applyFont="1" applyFill="1" applyBorder="1" applyAlignment="1" applyProtection="1">
      <alignment horizontal="distributed" vertical="center"/>
      <protection/>
    </xf>
    <xf numFmtId="0" fontId="10" fillId="33" borderId="30" xfId="0" applyFont="1" applyFill="1" applyBorder="1" applyAlignment="1" applyProtection="1">
      <alignment horizontal="distributed" vertical="center"/>
      <protection/>
    </xf>
    <xf numFmtId="192" fontId="26" fillId="38" borderId="25" xfId="0" applyNumberFormat="1" applyFont="1" applyFill="1" applyBorder="1" applyAlignment="1" applyProtection="1">
      <alignment vertical="center"/>
      <protection locked="0"/>
    </xf>
    <xf numFmtId="183" fontId="23" fillId="36" borderId="31" xfId="0" applyNumberFormat="1" applyFont="1" applyFill="1" applyBorder="1" applyAlignment="1">
      <alignment vertical="center" shrinkToFit="1"/>
    </xf>
    <xf numFmtId="182" fontId="23" fillId="36" borderId="32" xfId="0" applyNumberFormat="1" applyFont="1" applyFill="1" applyBorder="1" applyAlignment="1" applyProtection="1">
      <alignment vertical="center" shrinkToFit="1"/>
      <protection/>
    </xf>
    <xf numFmtId="0" fontId="2" fillId="33" borderId="33" xfId="0" applyFont="1" applyFill="1" applyBorder="1" applyAlignment="1" applyProtection="1">
      <alignment horizontal="distributed" vertical="center"/>
      <protection/>
    </xf>
    <xf numFmtId="0" fontId="2" fillId="33" borderId="34" xfId="0" applyFont="1" applyFill="1" applyBorder="1" applyAlignment="1">
      <alignment horizontal="distributed" vertical="center"/>
    </xf>
    <xf numFmtId="0" fontId="2" fillId="33" borderId="35" xfId="0" applyFont="1" applyFill="1" applyBorder="1" applyAlignment="1" applyProtection="1">
      <alignment horizontal="distributed" vertical="center"/>
      <protection/>
    </xf>
    <xf numFmtId="0" fontId="2" fillId="33" borderId="36" xfId="0" applyFont="1" applyFill="1" applyBorder="1" applyAlignment="1">
      <alignment horizontal="distributed" vertical="center"/>
    </xf>
    <xf numFmtId="182" fontId="23" fillId="36" borderId="37" xfId="0" applyNumberFormat="1" applyFont="1" applyFill="1" applyBorder="1" applyAlignment="1" applyProtection="1">
      <alignment vertical="center" shrinkToFit="1"/>
      <protection/>
    </xf>
    <xf numFmtId="183" fontId="23" fillId="36" borderId="38" xfId="0" applyNumberFormat="1" applyFont="1" applyFill="1" applyBorder="1" applyAlignment="1">
      <alignment vertical="center" shrinkToFit="1"/>
    </xf>
    <xf numFmtId="0" fontId="2" fillId="33" borderId="39" xfId="0" applyFont="1" applyFill="1" applyBorder="1" applyAlignment="1" applyProtection="1">
      <alignment horizontal="distributed" vertical="center"/>
      <protection/>
    </xf>
    <xf numFmtId="0" fontId="2" fillId="33" borderId="40" xfId="0" applyFont="1" applyFill="1" applyBorder="1" applyAlignment="1">
      <alignment horizontal="distributed" vertical="center"/>
    </xf>
    <xf numFmtId="183" fontId="23" fillId="36" borderId="41" xfId="0" applyNumberFormat="1" applyFont="1" applyFill="1" applyBorder="1" applyAlignment="1">
      <alignment vertical="center" shrinkToFit="1"/>
    </xf>
    <xf numFmtId="181" fontId="28" fillId="36" borderId="42" xfId="0" applyNumberFormat="1" applyFont="1" applyFill="1" applyBorder="1" applyAlignment="1" applyProtection="1">
      <alignment horizontal="center" vertical="center"/>
      <protection/>
    </xf>
    <xf numFmtId="181" fontId="28" fillId="36" borderId="25" xfId="0" applyNumberFormat="1" applyFont="1" applyFill="1" applyBorder="1" applyAlignment="1" applyProtection="1">
      <alignment horizontal="center" vertical="center"/>
      <protection/>
    </xf>
    <xf numFmtId="192" fontId="24" fillId="37" borderId="25" xfId="0" applyNumberFormat="1" applyFont="1" applyFill="1" applyBorder="1" applyAlignment="1" applyProtection="1">
      <alignment vertical="center"/>
      <protection locked="0"/>
    </xf>
    <xf numFmtId="182" fontId="23" fillId="36" borderId="43" xfId="0" applyNumberFormat="1" applyFont="1" applyFill="1" applyBorder="1" applyAlignment="1" applyProtection="1">
      <alignment vertical="center" shrinkToFit="1"/>
      <protection/>
    </xf>
    <xf numFmtId="192" fontId="26" fillId="36" borderId="44" xfId="0" applyNumberFormat="1" applyFont="1" applyFill="1" applyBorder="1" applyAlignment="1" applyProtection="1">
      <alignment vertical="center"/>
      <protection/>
    </xf>
    <xf numFmtId="178" fontId="4" fillId="0" borderId="0" xfId="0" applyNumberFormat="1" applyFont="1" applyFill="1" applyBorder="1" applyAlignment="1" applyProtection="1">
      <alignment vertical="center"/>
      <protection locked="0"/>
    </xf>
    <xf numFmtId="0" fontId="0" fillId="39" borderId="45" xfId="0" applyFill="1" applyBorder="1" applyAlignment="1">
      <alignment horizontal="distributed" vertical="center"/>
    </xf>
    <xf numFmtId="0" fontId="31" fillId="0" borderId="0" xfId="0" applyFont="1" applyAlignment="1">
      <alignment horizontal="center" vertical="center"/>
    </xf>
    <xf numFmtId="0" fontId="15" fillId="40" borderId="46" xfId="0" applyFont="1" applyFill="1" applyBorder="1" applyAlignment="1">
      <alignment horizontal="distributed" vertical="center"/>
    </xf>
    <xf numFmtId="0" fontId="22" fillId="40" borderId="47" xfId="0" applyFont="1" applyFill="1" applyBorder="1" applyAlignment="1">
      <alignment horizontal="distributed" vertical="center"/>
    </xf>
    <xf numFmtId="0" fontId="22" fillId="40" borderId="48" xfId="0" applyFont="1" applyFill="1" applyBorder="1" applyAlignment="1">
      <alignment horizontal="distributed" vertical="center"/>
    </xf>
    <xf numFmtId="181" fontId="13" fillId="0" borderId="0" xfId="0" applyNumberFormat="1" applyFont="1" applyAlignment="1">
      <alignment horizontal="center" vertical="center"/>
    </xf>
    <xf numFmtId="181" fontId="13" fillId="41" borderId="49" xfId="0" applyNumberFormat="1" applyFont="1" applyFill="1" applyBorder="1" applyAlignment="1" applyProtection="1">
      <alignment vertical="center"/>
      <protection locked="0"/>
    </xf>
    <xf numFmtId="181" fontId="13" fillId="39" borderId="50" xfId="0" applyNumberFormat="1" applyFont="1" applyFill="1" applyBorder="1" applyAlignment="1">
      <alignment vertical="center"/>
    </xf>
    <xf numFmtId="176" fontId="0" fillId="0" borderId="0" xfId="0" applyNumberFormat="1" applyAlignment="1">
      <alignment horizontal="center" vertical="center"/>
    </xf>
    <xf numFmtId="0" fontId="20" fillId="0" borderId="0" xfId="0" applyFont="1" applyAlignment="1">
      <alignment/>
    </xf>
    <xf numFmtId="178" fontId="7" fillId="0" borderId="0" xfId="0" applyNumberFormat="1" applyFont="1" applyFill="1" applyBorder="1" applyAlignment="1" applyProtection="1">
      <alignment vertical="center"/>
      <protection/>
    </xf>
    <xf numFmtId="182" fontId="24" fillId="42"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176" fontId="24" fillId="42" borderId="0" xfId="0" applyNumberFormat="1" applyFont="1" applyFill="1" applyBorder="1" applyAlignment="1" applyProtection="1">
      <alignment vertical="center"/>
      <protection/>
    </xf>
    <xf numFmtId="0" fontId="3" fillId="0" borderId="0" xfId="0" applyFont="1" applyFill="1" applyBorder="1" applyAlignment="1">
      <alignment vertical="center"/>
    </xf>
    <xf numFmtId="0" fontId="20" fillId="0" borderId="0" xfId="0" applyFont="1" applyAlignment="1">
      <alignment vertical="center"/>
    </xf>
    <xf numFmtId="0" fontId="20" fillId="0" borderId="0" xfId="0" applyFont="1" applyAlignment="1">
      <alignment horizontal="right" vertical="center"/>
    </xf>
    <xf numFmtId="182" fontId="24" fillId="43" borderId="51" xfId="0" applyNumberFormat="1" applyFont="1" applyFill="1" applyBorder="1" applyAlignment="1" applyProtection="1">
      <alignment vertical="center"/>
      <protection/>
    </xf>
    <xf numFmtId="181" fontId="7" fillId="0" borderId="51" xfId="0" applyNumberFormat="1" applyFont="1" applyFill="1" applyBorder="1" applyAlignment="1" applyProtection="1">
      <alignment vertical="center"/>
      <protection/>
    </xf>
    <xf numFmtId="183" fontId="26" fillId="36" borderId="25" xfId="0" applyNumberFormat="1" applyFont="1" applyFill="1" applyBorder="1" applyAlignment="1" applyProtection="1">
      <alignment vertical="center"/>
      <protection/>
    </xf>
    <xf numFmtId="0" fontId="8" fillId="0" borderId="52" xfId="0" applyFont="1" applyBorder="1" applyAlignment="1">
      <alignment horizontal="center" vertical="center"/>
    </xf>
    <xf numFmtId="0" fontId="13" fillId="0" borderId="0" xfId="0" applyFont="1" applyFill="1" applyBorder="1" applyAlignment="1">
      <alignment horizontal="distributed" vertical="center"/>
    </xf>
    <xf numFmtId="0" fontId="68" fillId="0" borderId="0" xfId="0" applyFont="1" applyAlignment="1">
      <alignment horizontal="center" vertical="center"/>
    </xf>
    <xf numFmtId="0" fontId="68" fillId="0" borderId="0" xfId="0" applyFont="1" applyAlignment="1">
      <alignment horizontal="left" vertical="center" indent="1"/>
    </xf>
    <xf numFmtId="0" fontId="68" fillId="0" borderId="0" xfId="0" applyFont="1" applyAlignment="1">
      <alignment horizontal="distributed" vertical="center"/>
    </xf>
    <xf numFmtId="0" fontId="8" fillId="0" borderId="0" xfId="0" applyFont="1" applyAlignment="1">
      <alignment horizontal="distributed" vertical="center"/>
    </xf>
    <xf numFmtId="193" fontId="69" fillId="0" borderId="0" xfId="0" applyNumberFormat="1" applyFont="1" applyAlignment="1">
      <alignment horizontal="distributed" vertical="center"/>
    </xf>
    <xf numFmtId="0" fontId="69" fillId="0" borderId="0" xfId="0" applyFont="1" applyAlignment="1">
      <alignment vertical="center"/>
    </xf>
    <xf numFmtId="0" fontId="0" fillId="0" borderId="0" xfId="0" applyBorder="1" applyAlignment="1" applyProtection="1">
      <alignment horizontal="distributed" vertical="center"/>
      <protection locked="0"/>
    </xf>
    <xf numFmtId="192" fontId="24" fillId="44" borderId="53" xfId="0" applyNumberFormat="1" applyFont="1" applyFill="1" applyBorder="1" applyAlignment="1" applyProtection="1">
      <alignment vertical="center"/>
      <protection/>
    </xf>
    <xf numFmtId="182" fontId="28" fillId="37" borderId="54" xfId="0" applyNumberFormat="1" applyFont="1" applyFill="1" applyBorder="1" applyAlignment="1" applyProtection="1">
      <alignment horizontal="center" vertical="center"/>
      <protection/>
    </xf>
    <xf numFmtId="184" fontId="5" fillId="37" borderId="55" xfId="0" applyNumberFormat="1" applyFont="1" applyFill="1" applyBorder="1" applyAlignment="1" applyProtection="1">
      <alignment vertical="center"/>
      <protection/>
    </xf>
    <xf numFmtId="181" fontId="13" fillId="41" borderId="56" xfId="0" applyNumberFormat="1" applyFont="1" applyFill="1" applyBorder="1" applyAlignment="1" applyProtection="1">
      <alignment vertical="center"/>
      <protection/>
    </xf>
    <xf numFmtId="181" fontId="13" fillId="41" borderId="49" xfId="0" applyNumberFormat="1" applyFont="1" applyFill="1" applyBorder="1" applyAlignment="1" applyProtection="1">
      <alignment vertical="center"/>
      <protection/>
    </xf>
    <xf numFmtId="0" fontId="13" fillId="35" borderId="57" xfId="0" applyFont="1" applyFill="1" applyBorder="1" applyAlignment="1">
      <alignment horizontal="distributed" vertical="center"/>
    </xf>
    <xf numFmtId="0" fontId="13" fillId="35" borderId="58" xfId="0" applyFont="1" applyFill="1" applyBorder="1" applyAlignment="1">
      <alignment horizontal="distributed" vertical="center"/>
    </xf>
    <xf numFmtId="0" fontId="13" fillId="35" borderId="59" xfId="0" applyFont="1" applyFill="1"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13" fillId="35" borderId="60" xfId="0" applyFont="1" applyFill="1" applyBorder="1" applyAlignment="1">
      <alignment horizontal="distributed" vertical="center"/>
    </xf>
    <xf numFmtId="0" fontId="13" fillId="35" borderId="61" xfId="0" applyFont="1" applyFill="1" applyBorder="1" applyAlignment="1">
      <alignment horizontal="distributed" vertical="center"/>
    </xf>
    <xf numFmtId="0" fontId="13" fillId="35" borderId="62" xfId="0" applyFont="1" applyFill="1" applyBorder="1" applyAlignment="1">
      <alignment horizontal="distributed" vertical="center"/>
    </xf>
    <xf numFmtId="0" fontId="8" fillId="35" borderId="63" xfId="0" applyFont="1" applyFill="1" applyBorder="1" applyAlignment="1">
      <alignment horizontal="distributed" vertical="center"/>
    </xf>
    <xf numFmtId="0" fontId="8" fillId="35" borderId="64" xfId="0" applyFont="1" applyFill="1" applyBorder="1" applyAlignment="1">
      <alignment horizontal="distributed" vertical="center"/>
    </xf>
    <xf numFmtId="0" fontId="8" fillId="35" borderId="65" xfId="0" applyFont="1" applyFill="1" applyBorder="1" applyAlignment="1">
      <alignment horizontal="distributed" vertical="center"/>
    </xf>
    <xf numFmtId="0" fontId="13" fillId="35" borderId="63" xfId="0" applyFont="1" applyFill="1" applyBorder="1" applyAlignment="1">
      <alignment horizontal="distributed" vertical="center"/>
    </xf>
    <xf numFmtId="0" fontId="13" fillId="35" borderId="64" xfId="0" applyFont="1" applyFill="1" applyBorder="1" applyAlignment="1">
      <alignment horizontal="distributed" vertical="center"/>
    </xf>
    <xf numFmtId="0" fontId="13" fillId="35" borderId="65" xfId="0" applyFont="1" applyFill="1" applyBorder="1" applyAlignment="1">
      <alignment horizontal="distributed" vertical="center"/>
    </xf>
    <xf numFmtId="0" fontId="7" fillId="45" borderId="21" xfId="0" applyFont="1" applyFill="1" applyBorder="1" applyAlignment="1">
      <alignment horizontal="distributed" vertical="center"/>
    </xf>
    <xf numFmtId="0" fontId="7" fillId="45" borderId="66" xfId="0" applyFont="1" applyFill="1" applyBorder="1" applyAlignment="1">
      <alignment horizontal="distributed" vertical="center"/>
    </xf>
    <xf numFmtId="180" fontId="3" fillId="0" borderId="0" xfId="0" applyNumberFormat="1" applyFont="1" applyAlignment="1">
      <alignment horizontal="center" vertical="center"/>
    </xf>
    <xf numFmtId="180" fontId="20" fillId="0" borderId="0" xfId="0" applyNumberFormat="1" applyFont="1" applyAlignment="1">
      <alignment horizontal="center" vertical="center"/>
    </xf>
    <xf numFmtId="0" fontId="3" fillId="0" borderId="67" xfId="0" applyFont="1" applyBorder="1" applyAlignment="1">
      <alignment horizontal="distributed" vertical="center"/>
    </xf>
    <xf numFmtId="0" fontId="20" fillId="0" borderId="68" xfId="0" applyFont="1" applyBorder="1" applyAlignment="1">
      <alignment horizontal="distributed" vertical="center"/>
    </xf>
    <xf numFmtId="0" fontId="18" fillId="46" borderId="69" xfId="0" applyFont="1" applyFill="1" applyBorder="1" applyAlignment="1">
      <alignment horizontal="distributed" vertical="center"/>
    </xf>
    <xf numFmtId="0" fontId="3" fillId="46" borderId="27" xfId="0" applyFont="1" applyFill="1" applyBorder="1" applyAlignment="1">
      <alignment horizontal="distributed" vertical="center"/>
    </xf>
    <xf numFmtId="0" fontId="3" fillId="46" borderId="70" xfId="0" applyFont="1" applyFill="1" applyBorder="1" applyAlignment="1">
      <alignment horizontal="distributed" vertical="center"/>
    </xf>
    <xf numFmtId="0" fontId="6" fillId="0" borderId="14" xfId="0" applyFont="1" applyBorder="1" applyAlignment="1">
      <alignment horizontal="distributed" vertical="center"/>
    </xf>
    <xf numFmtId="0" fontId="0" fillId="0" borderId="0" xfId="0" applyAlignment="1">
      <alignment horizontal="distributed" vertical="center"/>
    </xf>
    <xf numFmtId="0" fontId="0" fillId="0" borderId="14" xfId="0" applyBorder="1" applyAlignment="1">
      <alignment horizontal="distributed" vertical="center"/>
    </xf>
    <xf numFmtId="0" fontId="20" fillId="0" borderId="14" xfId="0" applyFont="1" applyBorder="1" applyAlignment="1">
      <alignment horizontal="distributed" vertical="center"/>
    </xf>
    <xf numFmtId="0" fontId="8" fillId="47" borderId="69" xfId="0" applyFont="1" applyFill="1" applyBorder="1" applyAlignment="1">
      <alignment horizontal="distributed" vertical="center"/>
    </xf>
    <xf numFmtId="0" fontId="13" fillId="47" borderId="27" xfId="0" applyFont="1" applyFill="1" applyBorder="1" applyAlignment="1">
      <alignment horizontal="distributed" vertical="center"/>
    </xf>
    <xf numFmtId="0" fontId="13" fillId="47" borderId="70" xfId="0" applyFont="1" applyFill="1" applyBorder="1" applyAlignment="1">
      <alignment horizontal="distributed" vertical="center"/>
    </xf>
    <xf numFmtId="0" fontId="3" fillId="46" borderId="69" xfId="0" applyFont="1" applyFill="1" applyBorder="1" applyAlignment="1">
      <alignment horizontal="distributed" vertical="center"/>
    </xf>
    <xf numFmtId="0" fontId="3" fillId="46" borderId="71" xfId="0" applyFont="1" applyFill="1" applyBorder="1" applyAlignment="1">
      <alignment horizontal="distributed" vertical="center"/>
    </xf>
    <xf numFmtId="0" fontId="3" fillId="46" borderId="23" xfId="0" applyFont="1" applyFill="1" applyBorder="1" applyAlignment="1">
      <alignment horizontal="distributed" vertical="center"/>
    </xf>
    <xf numFmtId="0" fontId="3" fillId="46" borderId="36" xfId="0" applyFont="1" applyFill="1" applyBorder="1" applyAlignment="1">
      <alignment horizontal="distributed" vertical="center"/>
    </xf>
    <xf numFmtId="181" fontId="25" fillId="0" borderId="72" xfId="0" applyNumberFormat="1" applyFont="1" applyFill="1" applyBorder="1" applyAlignment="1" applyProtection="1">
      <alignment horizontal="left" vertical="center" indent="5"/>
      <protection/>
    </xf>
    <xf numFmtId="181" fontId="10" fillId="0" borderId="72" xfId="0" applyNumberFormat="1" applyFont="1" applyBorder="1" applyAlignment="1">
      <alignment horizontal="left" vertical="center" indent="5"/>
    </xf>
    <xf numFmtId="181" fontId="10" fillId="0" borderId="73" xfId="0" applyNumberFormat="1" applyFont="1" applyBorder="1" applyAlignment="1">
      <alignment horizontal="left" vertical="center" indent="5"/>
    </xf>
    <xf numFmtId="181" fontId="10" fillId="0" borderId="74" xfId="0" applyNumberFormat="1" applyFont="1" applyBorder="1" applyAlignment="1">
      <alignment horizontal="left" vertical="center" indent="5"/>
    </xf>
    <xf numFmtId="181" fontId="10" fillId="0" borderId="75" xfId="0" applyNumberFormat="1" applyFont="1" applyBorder="1" applyAlignment="1">
      <alignment horizontal="left" vertical="center" indent="5"/>
    </xf>
    <xf numFmtId="182" fontId="28" fillId="37" borderId="76" xfId="0" applyNumberFormat="1" applyFont="1" applyFill="1" applyBorder="1" applyAlignment="1" applyProtection="1">
      <alignment horizontal="center" vertical="center"/>
      <protection locked="0"/>
    </xf>
    <xf numFmtId="0" fontId="29" fillId="0" borderId="54" xfId="0" applyFont="1" applyBorder="1" applyAlignment="1" applyProtection="1">
      <alignment horizontal="center" vertical="center"/>
      <protection locked="0"/>
    </xf>
    <xf numFmtId="182" fontId="28" fillId="36" borderId="77" xfId="0" applyNumberFormat="1" applyFont="1" applyFill="1" applyBorder="1" applyAlignment="1" applyProtection="1">
      <alignment horizontal="center" vertical="center"/>
      <protection/>
    </xf>
    <xf numFmtId="0" fontId="29" fillId="0" borderId="78" xfId="0" applyFont="1" applyBorder="1" applyAlignment="1">
      <alignment horizontal="center" vertical="center"/>
    </xf>
    <xf numFmtId="0" fontId="7" fillId="45" borderId="79" xfId="0" applyFont="1" applyFill="1" applyBorder="1" applyAlignment="1">
      <alignment horizontal="distributed" vertical="center"/>
    </xf>
    <xf numFmtId="0" fontId="7" fillId="45" borderId="80" xfId="0" applyFont="1" applyFill="1" applyBorder="1" applyAlignment="1">
      <alignment horizontal="distributed" vertical="center"/>
    </xf>
    <xf numFmtId="0" fontId="7" fillId="45" borderId="14" xfId="0" applyFont="1" applyFill="1" applyBorder="1" applyAlignment="1">
      <alignment horizontal="distributed" vertical="center"/>
    </xf>
    <xf numFmtId="0" fontId="7" fillId="45" borderId="81" xfId="0" applyFont="1" applyFill="1" applyBorder="1" applyAlignment="1">
      <alignment horizontal="distributed" vertical="center"/>
    </xf>
    <xf numFmtId="0" fontId="8" fillId="0" borderId="82" xfId="0" applyFont="1" applyBorder="1" applyAlignment="1">
      <alignment horizontal="distributed" vertical="center"/>
    </xf>
    <xf numFmtId="0" fontId="0" fillId="0" borderId="82" xfId="0" applyBorder="1" applyAlignment="1">
      <alignment horizontal="distributed" vertical="center"/>
    </xf>
    <xf numFmtId="0" fontId="0" fillId="0" borderId="83" xfId="0" applyBorder="1" applyAlignment="1">
      <alignment horizontal="distributed" vertical="center"/>
    </xf>
    <xf numFmtId="0" fontId="0" fillId="48" borderId="84" xfId="0" applyFill="1" applyBorder="1" applyAlignment="1">
      <alignment horizontal="distributed" vertical="center"/>
    </xf>
    <xf numFmtId="0" fontId="0" fillId="48" borderId="85" xfId="0" applyFill="1" applyBorder="1" applyAlignment="1">
      <alignment horizontal="distributed" vertical="center"/>
    </xf>
    <xf numFmtId="0" fontId="0" fillId="48" borderId="86" xfId="0" applyFill="1" applyBorder="1" applyAlignment="1">
      <alignment horizontal="distributed" vertical="center"/>
    </xf>
    <xf numFmtId="0" fontId="13" fillId="45" borderId="21" xfId="0" applyFont="1" applyFill="1" applyBorder="1" applyAlignment="1">
      <alignment horizontal="distributed" vertical="center"/>
    </xf>
    <xf numFmtId="0" fontId="13" fillId="45" borderId="22" xfId="0" applyFont="1" applyFill="1" applyBorder="1" applyAlignment="1">
      <alignment horizontal="distributed" vertical="center"/>
    </xf>
    <xf numFmtId="0" fontId="13" fillId="45" borderId="66" xfId="0" applyFont="1" applyFill="1" applyBorder="1" applyAlignment="1">
      <alignment horizontal="distributed" vertical="center"/>
    </xf>
    <xf numFmtId="0" fontId="0" fillId="45" borderId="87" xfId="0" applyFill="1" applyBorder="1" applyAlignment="1">
      <alignment horizontal="distributed" vertical="center"/>
    </xf>
    <xf numFmtId="0" fontId="0" fillId="45" borderId="80" xfId="0" applyFill="1" applyBorder="1" applyAlignment="1">
      <alignment horizontal="distributed" vertical="center"/>
    </xf>
    <xf numFmtId="0" fontId="7" fillId="45" borderId="88" xfId="0" applyFont="1" applyFill="1" applyBorder="1" applyAlignment="1">
      <alignment horizontal="distributed" vertical="center"/>
    </xf>
    <xf numFmtId="0" fontId="0" fillId="45" borderId="89" xfId="0" applyFill="1" applyBorder="1" applyAlignment="1">
      <alignment horizontal="distributed" vertical="center"/>
    </xf>
    <xf numFmtId="0" fontId="0" fillId="45" borderId="90" xfId="0" applyFill="1" applyBorder="1" applyAlignment="1">
      <alignment horizontal="distributed" vertical="center"/>
    </xf>
    <xf numFmtId="0" fontId="15" fillId="45" borderId="91" xfId="0" applyFont="1" applyFill="1" applyBorder="1" applyAlignment="1">
      <alignment horizontal="distributed" vertical="center"/>
    </xf>
    <xf numFmtId="0" fontId="0" fillId="45" borderId="92" xfId="0" applyFill="1" applyBorder="1" applyAlignment="1">
      <alignment horizontal="distributed" vertical="center"/>
    </xf>
    <xf numFmtId="0" fontId="0" fillId="45" borderId="93" xfId="0" applyFill="1" applyBorder="1" applyAlignment="1">
      <alignment horizontal="distributed" vertical="center"/>
    </xf>
    <xf numFmtId="0" fontId="0" fillId="45" borderId="0" xfId="0" applyFill="1" applyBorder="1" applyAlignment="1">
      <alignment horizontal="distributed" vertical="center"/>
    </xf>
    <xf numFmtId="0" fontId="0" fillId="45" borderId="81" xfId="0"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26</xdr:row>
      <xdr:rowOff>66675</xdr:rowOff>
    </xdr:from>
    <xdr:to>
      <xdr:col>12</xdr:col>
      <xdr:colOff>419100</xdr:colOff>
      <xdr:row>32</xdr:row>
      <xdr:rowOff>285750</xdr:rowOff>
    </xdr:to>
    <xdr:grpSp>
      <xdr:nvGrpSpPr>
        <xdr:cNvPr id="1" name="グループ化 42"/>
        <xdr:cNvGrpSpPr>
          <a:grpSpLocks/>
        </xdr:cNvGrpSpPr>
      </xdr:nvGrpSpPr>
      <xdr:grpSpPr>
        <a:xfrm>
          <a:off x="8467725" y="7467600"/>
          <a:ext cx="1409700" cy="1695450"/>
          <a:chOff x="8458200" y="5743575"/>
          <a:chExt cx="1409700" cy="1695450"/>
        </a:xfrm>
        <a:solidFill>
          <a:srgbClr val="FFFFFF"/>
        </a:solidFill>
      </xdr:grpSpPr>
      <xdr:grpSp>
        <xdr:nvGrpSpPr>
          <xdr:cNvPr id="2" name="グループ化 41"/>
          <xdr:cNvGrpSpPr>
            <a:grpSpLocks/>
          </xdr:cNvGrpSpPr>
        </xdr:nvGrpSpPr>
        <xdr:grpSpPr>
          <a:xfrm>
            <a:off x="8458200" y="5810121"/>
            <a:ext cx="1409700" cy="1628904"/>
            <a:chOff x="8458200" y="5810250"/>
            <a:chExt cx="1409700" cy="1628775"/>
          </a:xfrm>
          <a:solidFill>
            <a:srgbClr val="FFFFFF"/>
          </a:solidFill>
        </xdr:grpSpPr>
        <xdr:sp>
          <xdr:nvSpPr>
            <xdr:cNvPr id="3" name="AutoShape 92"/>
            <xdr:cNvSpPr>
              <a:spLocks/>
            </xdr:cNvSpPr>
          </xdr:nvSpPr>
          <xdr:spPr>
            <a:xfrm rot="7051593">
              <a:off x="8458200" y="5810250"/>
              <a:ext cx="1409700" cy="1628775"/>
            </a:xfrm>
            <a:prstGeom prst="rtTriangle">
              <a:avLst/>
            </a:pr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01"/>
            <xdr:cNvSpPr>
              <a:spLocks/>
            </xdr:cNvSpPr>
          </xdr:nvSpPr>
          <xdr:spPr>
            <a:xfrm>
              <a:off x="9553537" y="5819615"/>
              <a:ext cx="0" cy="13237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02"/>
            <xdr:cNvSpPr>
              <a:spLocks/>
            </xdr:cNvSpPr>
          </xdr:nvSpPr>
          <xdr:spPr>
            <a:xfrm>
              <a:off x="8658377" y="5819615"/>
              <a:ext cx="0" cy="13237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 name="Oval 99"/>
          <xdr:cNvSpPr>
            <a:spLocks/>
          </xdr:cNvSpPr>
        </xdr:nvSpPr>
        <xdr:spPr>
          <a:xfrm>
            <a:off x="8667893" y="5743575"/>
            <a:ext cx="876129" cy="866799"/>
          </a:xfrm>
          <a:prstGeom prst="ellipse">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676275</xdr:colOff>
      <xdr:row>19</xdr:row>
      <xdr:rowOff>0</xdr:rowOff>
    </xdr:from>
    <xdr:to>
      <xdr:col>3</xdr:col>
      <xdr:colOff>1019175</xdr:colOff>
      <xdr:row>20</xdr:row>
      <xdr:rowOff>19050</xdr:rowOff>
    </xdr:to>
    <xdr:sp>
      <xdr:nvSpPr>
        <xdr:cNvPr id="7" name="Text Box 49"/>
        <xdr:cNvSpPr txBox="1">
          <a:spLocks noChangeArrowheads="1"/>
        </xdr:cNvSpPr>
      </xdr:nvSpPr>
      <xdr:spPr>
        <a:xfrm>
          <a:off x="2000250" y="5572125"/>
          <a:ext cx="342900" cy="361950"/>
        </a:xfrm>
        <a:prstGeom prst="rect">
          <a:avLst/>
        </a:prstGeom>
        <a:noFill/>
        <a:ln w="9525" cmpd="sng">
          <a:noFill/>
        </a:ln>
      </xdr:spPr>
      <xdr:txBody>
        <a:bodyPr vertOverflow="clip" wrap="square" lIns="0" tIns="0" rIns="0" bIns="0" anchor="ctr"/>
        <a:p>
          <a:pPr algn="ctr">
            <a:defRPr/>
          </a:pPr>
          <a:r>
            <a:rPr lang="en-US" cap="none" sz="1200" b="1" i="0" u="none" baseline="0">
              <a:solidFill>
                <a:srgbClr val="CC99FF"/>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r</a:t>
          </a:r>
          <a:r>
            <a:rPr lang="en-US" cap="none" sz="1200" b="1" i="0" u="none" baseline="0">
              <a:solidFill>
                <a:srgbClr val="CC99FF"/>
              </a:solidFill>
              <a:latin typeface="ＭＳ Ｐゴシック"/>
              <a:ea typeface="ＭＳ Ｐゴシック"/>
              <a:cs typeface="ＭＳ Ｐゴシック"/>
            </a:rPr>
            <a:t>)</a:t>
          </a:r>
        </a:p>
      </xdr:txBody>
    </xdr:sp>
    <xdr:clientData/>
  </xdr:twoCellAnchor>
  <xdr:twoCellAnchor>
    <xdr:from>
      <xdr:col>2</xdr:col>
      <xdr:colOff>1028700</xdr:colOff>
      <xdr:row>14</xdr:row>
      <xdr:rowOff>9525</xdr:rowOff>
    </xdr:from>
    <xdr:to>
      <xdr:col>5</xdr:col>
      <xdr:colOff>1038225</xdr:colOff>
      <xdr:row>17</xdr:row>
      <xdr:rowOff>9525</xdr:rowOff>
    </xdr:to>
    <xdr:grpSp>
      <xdr:nvGrpSpPr>
        <xdr:cNvPr id="8" name="Group 38"/>
        <xdr:cNvGrpSpPr>
          <a:grpSpLocks/>
        </xdr:cNvGrpSpPr>
      </xdr:nvGrpSpPr>
      <xdr:grpSpPr>
        <a:xfrm>
          <a:off x="1304925" y="3829050"/>
          <a:ext cx="3152775" cy="1428750"/>
          <a:chOff x="159" y="342"/>
          <a:chExt cx="369" cy="187"/>
        </a:xfrm>
        <a:solidFill>
          <a:srgbClr val="FFFFFF"/>
        </a:solidFill>
      </xdr:grpSpPr>
      <xdr:grpSp>
        <xdr:nvGrpSpPr>
          <xdr:cNvPr id="9" name="Group 37"/>
          <xdr:cNvGrpSpPr>
            <a:grpSpLocks/>
          </xdr:cNvGrpSpPr>
        </xdr:nvGrpSpPr>
        <xdr:grpSpPr>
          <a:xfrm>
            <a:off x="159" y="342"/>
            <a:ext cx="369" cy="187"/>
            <a:chOff x="159" y="342"/>
            <a:chExt cx="369" cy="187"/>
          </a:xfrm>
          <a:solidFill>
            <a:srgbClr val="FFFFFF"/>
          </a:solidFill>
        </xdr:grpSpPr>
        <xdr:grpSp>
          <xdr:nvGrpSpPr>
            <xdr:cNvPr id="10" name="Group 8"/>
            <xdr:cNvGrpSpPr>
              <a:grpSpLocks/>
            </xdr:cNvGrpSpPr>
          </xdr:nvGrpSpPr>
          <xdr:grpSpPr>
            <a:xfrm flipH="1">
              <a:off x="164" y="343"/>
              <a:ext cx="363" cy="184"/>
              <a:chOff x="236" y="185"/>
              <a:chExt cx="90" cy="55"/>
            </a:xfrm>
            <a:solidFill>
              <a:srgbClr val="FFFFFF"/>
            </a:solidFill>
          </xdr:grpSpPr>
          <xdr:sp>
            <xdr:nvSpPr>
              <xdr:cNvPr id="11" name="AutoShape 2" descr="ざらざら"/>
              <xdr:cNvSpPr>
                <a:spLocks/>
              </xdr:cNvSpPr>
            </xdr:nvSpPr>
            <xdr:spPr>
              <a:xfrm>
                <a:off x="236" y="185"/>
                <a:ext cx="90" cy="55"/>
              </a:xfrm>
              <a:prstGeom prst="rtTriangle">
                <a:avLst/>
              </a:prstGeom>
              <a:pattFill prst="trellis">
                <a:fgClr>
                  <a:srgbClr val="CCFFCC"/>
                </a:fgClr>
                <a:bgClr>
                  <a:srgbClr val="FFFFFF"/>
                </a:bgClr>
              </a:patt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7" descr="ざらざら"/>
              <xdr:cNvSpPr>
                <a:spLocks/>
              </xdr:cNvSpPr>
            </xdr:nvSpPr>
            <xdr:spPr>
              <a:xfrm>
                <a:off x="236" y="232"/>
                <a:ext cx="10" cy="8"/>
              </a:xfrm>
              <a:prstGeom prst="rect">
                <a:avLst/>
              </a:prstGeom>
              <a:pattFill prst="trellis">
                <a:fgClr>
                  <a:srgbClr val="CCFFCC"/>
                </a:fgClr>
                <a:bgClr>
                  <a:srgbClr val="FFFFFF"/>
                </a:bgClr>
              </a:patt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3" name="Oval 29"/>
            <xdr:cNvSpPr>
              <a:spLocks/>
            </xdr:cNvSpPr>
          </xdr:nvSpPr>
          <xdr:spPr>
            <a:xfrm>
              <a:off x="386" y="386"/>
              <a:ext cx="142" cy="142"/>
            </a:xfrm>
            <a:prstGeom prst="ellipse">
              <a:avLst/>
            </a:prstGeom>
            <a:gradFill rotWithShape="1">
              <a:gsLst>
                <a:gs pos="0">
                  <a:srgbClr val="00FF00"/>
                </a:gs>
                <a:gs pos="100000">
                  <a:srgbClr val="CCCCFF"/>
                </a:gs>
              </a:gsLst>
              <a:path path="rect">
                <a:fillToRect l="50000" t="50000" r="50000" b="50000"/>
              </a:path>
            </a:gra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FF0000"/>
                  </a:solidFill>
                  <a:latin typeface="ＭＳ Ｐゴシック"/>
                  <a:ea typeface="ＭＳ Ｐゴシック"/>
                  <a:cs typeface="ＭＳ Ｐゴシック"/>
                </a:rPr>
                <a:t>内接円
</a:t>
              </a:r>
              <a:r>
                <a:rPr lang="en-US" cap="none" sz="1600" b="0" i="0" u="none" baseline="0">
                  <a:solidFill>
                    <a:srgbClr val="FF0000"/>
                  </a:solidFill>
                  <a:latin typeface="ＭＳ Ｐゴシック"/>
                  <a:ea typeface="ＭＳ Ｐゴシック"/>
                  <a:cs typeface="ＭＳ Ｐゴシック"/>
                </a:rPr>
                <a:t>r</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半径）</a:t>
              </a:r>
            </a:p>
          </xdr:txBody>
        </xdr:sp>
        <xdr:sp>
          <xdr:nvSpPr>
            <xdr:cNvPr id="14" name="Line 30"/>
            <xdr:cNvSpPr>
              <a:spLocks/>
            </xdr:cNvSpPr>
          </xdr:nvSpPr>
          <xdr:spPr>
            <a:xfrm flipH="1" flipV="1">
              <a:off x="457" y="458"/>
              <a:ext cx="71" cy="7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31"/>
            <xdr:cNvSpPr>
              <a:spLocks/>
            </xdr:cNvSpPr>
          </xdr:nvSpPr>
          <xdr:spPr>
            <a:xfrm flipH="1">
              <a:off x="457" y="342"/>
              <a:ext cx="71" cy="116"/>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32"/>
            <xdr:cNvSpPr>
              <a:spLocks/>
            </xdr:cNvSpPr>
          </xdr:nvSpPr>
          <xdr:spPr>
            <a:xfrm flipV="1">
              <a:off x="159" y="458"/>
              <a:ext cx="297" cy="71"/>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34"/>
            <xdr:cNvSpPr>
              <a:spLocks/>
            </xdr:cNvSpPr>
          </xdr:nvSpPr>
          <xdr:spPr>
            <a:xfrm>
              <a:off x="457" y="458"/>
              <a:ext cx="0" cy="7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36"/>
            <xdr:cNvSpPr>
              <a:spLocks/>
            </xdr:cNvSpPr>
          </xdr:nvSpPr>
          <xdr:spPr>
            <a:xfrm flipH="1" flipV="1">
              <a:off x="422" y="395"/>
              <a:ext cx="35" cy="63"/>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9" name="Line 35"/>
          <xdr:cNvSpPr>
            <a:spLocks/>
          </xdr:cNvSpPr>
        </xdr:nvSpPr>
        <xdr:spPr>
          <a:xfrm flipV="1">
            <a:off x="456" y="458"/>
            <a:ext cx="72"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676275</xdr:colOff>
      <xdr:row>32</xdr:row>
      <xdr:rowOff>19050</xdr:rowOff>
    </xdr:from>
    <xdr:to>
      <xdr:col>4</xdr:col>
      <xdr:colOff>885825</xdr:colOff>
      <xdr:row>34</xdr:row>
      <xdr:rowOff>9525</xdr:rowOff>
    </xdr:to>
    <xdr:grpSp>
      <xdr:nvGrpSpPr>
        <xdr:cNvPr id="20" name="Group 48"/>
        <xdr:cNvGrpSpPr>
          <a:grpSpLocks/>
        </xdr:cNvGrpSpPr>
      </xdr:nvGrpSpPr>
      <xdr:grpSpPr>
        <a:xfrm>
          <a:off x="952500" y="8896350"/>
          <a:ext cx="2305050" cy="676275"/>
          <a:chOff x="157" y="1214"/>
          <a:chExt cx="229" cy="77"/>
        </a:xfrm>
        <a:solidFill>
          <a:srgbClr val="FFFFFF"/>
        </a:solidFill>
      </xdr:grpSpPr>
      <xdr:grpSp>
        <xdr:nvGrpSpPr>
          <xdr:cNvPr id="21" name="Group 44"/>
          <xdr:cNvGrpSpPr>
            <a:grpSpLocks/>
          </xdr:cNvGrpSpPr>
        </xdr:nvGrpSpPr>
        <xdr:grpSpPr>
          <a:xfrm>
            <a:off x="157" y="1214"/>
            <a:ext cx="229" cy="77"/>
            <a:chOff x="352" y="1155"/>
            <a:chExt cx="173" cy="46"/>
          </a:xfrm>
          <a:solidFill>
            <a:srgbClr val="FFFFFF"/>
          </a:solidFill>
        </xdr:grpSpPr>
        <xdr:sp>
          <xdr:nvSpPr>
            <xdr:cNvPr id="22" name="Line 41"/>
            <xdr:cNvSpPr>
              <a:spLocks/>
            </xdr:cNvSpPr>
          </xdr:nvSpPr>
          <xdr:spPr>
            <a:xfrm>
              <a:off x="353" y="1201"/>
              <a:ext cx="171" cy="0"/>
            </a:xfrm>
            <a:prstGeom prst="line">
              <a:avLst/>
            </a:prstGeom>
            <a:noFill/>
            <a:ln w="12700" cmpd="sng">
              <a:solidFill>
                <a:srgbClr val="8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42"/>
            <xdr:cNvSpPr>
              <a:spLocks/>
            </xdr:cNvSpPr>
          </xdr:nvSpPr>
          <xdr:spPr>
            <a:xfrm flipV="1">
              <a:off x="352" y="1155"/>
              <a:ext cx="130" cy="46"/>
            </a:xfrm>
            <a:prstGeom prst="line">
              <a:avLst/>
            </a:prstGeom>
            <a:noFill/>
            <a:ln w="12700" cmpd="sng">
              <a:solidFill>
                <a:srgbClr val="8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43"/>
            <xdr:cNvSpPr>
              <a:spLocks/>
            </xdr:cNvSpPr>
          </xdr:nvSpPr>
          <xdr:spPr>
            <a:xfrm>
              <a:off x="482" y="1155"/>
              <a:ext cx="43" cy="46"/>
            </a:xfrm>
            <a:prstGeom prst="line">
              <a:avLst/>
            </a:prstGeom>
            <a:noFill/>
            <a:ln w="12700" cmpd="sng">
              <a:solidFill>
                <a:srgbClr val="8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Freeform 47"/>
          <xdr:cNvSpPr>
            <a:spLocks/>
          </xdr:cNvSpPr>
        </xdr:nvSpPr>
        <xdr:spPr>
          <a:xfrm>
            <a:off x="204" y="1271"/>
            <a:ext cx="10" cy="20"/>
          </a:xfrm>
          <a:custGeom>
            <a:pathLst>
              <a:path h="20" w="10">
                <a:moveTo>
                  <a:pt x="0" y="0"/>
                </a:moveTo>
                <a:cubicBezTo>
                  <a:pt x="4" y="2"/>
                  <a:pt x="8" y="4"/>
                  <a:pt x="9" y="6"/>
                </a:cubicBezTo>
                <a:cubicBezTo>
                  <a:pt x="10" y="8"/>
                  <a:pt x="10" y="11"/>
                  <a:pt x="9" y="13"/>
                </a:cubicBezTo>
                <a:cubicBezTo>
                  <a:pt x="8" y="15"/>
                  <a:pt x="5" y="19"/>
                  <a:pt x="4" y="20"/>
                </a:cubicBezTo>
              </a:path>
            </a:pathLst>
          </a:custGeom>
          <a:noFill/>
          <a:ln w="12700" cmpd="sng">
            <a:solidFill>
              <a:srgbClr val="8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333375</xdr:colOff>
      <xdr:row>14</xdr:row>
      <xdr:rowOff>0</xdr:rowOff>
    </xdr:from>
    <xdr:to>
      <xdr:col>12</xdr:col>
      <xdr:colOff>390525</xdr:colOff>
      <xdr:row>17</xdr:row>
      <xdr:rowOff>9525</xdr:rowOff>
    </xdr:to>
    <xdr:grpSp>
      <xdr:nvGrpSpPr>
        <xdr:cNvPr id="26" name="Group 98"/>
        <xdr:cNvGrpSpPr>
          <a:grpSpLocks/>
        </xdr:cNvGrpSpPr>
      </xdr:nvGrpSpPr>
      <xdr:grpSpPr>
        <a:xfrm>
          <a:off x="8382000" y="3819525"/>
          <a:ext cx="1466850" cy="1438275"/>
          <a:chOff x="880" y="285"/>
          <a:chExt cx="154" cy="151"/>
        </a:xfrm>
        <a:solidFill>
          <a:srgbClr val="FFFFFF"/>
        </a:solidFill>
      </xdr:grpSpPr>
      <xdr:sp>
        <xdr:nvSpPr>
          <xdr:cNvPr id="27" name="Oval 62"/>
          <xdr:cNvSpPr>
            <a:spLocks/>
          </xdr:cNvSpPr>
        </xdr:nvSpPr>
        <xdr:spPr>
          <a:xfrm>
            <a:off x="880" y="285"/>
            <a:ext cx="154" cy="151"/>
          </a:xfrm>
          <a:prstGeom prst="ellipse">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utoShape 64"/>
          <xdr:cNvSpPr>
            <a:spLocks/>
          </xdr:cNvSpPr>
        </xdr:nvSpPr>
        <xdr:spPr>
          <a:xfrm rot="7133837">
            <a:off x="909" y="303"/>
            <a:ext cx="97" cy="118"/>
          </a:xfrm>
          <a:prstGeom prst="rtTriangle">
            <a:avLst/>
          </a:prstGeom>
          <a:solidFill>
            <a:srgbClr val="FFFFFF"/>
          </a:solid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447675</xdr:colOff>
      <xdr:row>14</xdr:row>
      <xdr:rowOff>57150</xdr:rowOff>
    </xdr:from>
    <xdr:to>
      <xdr:col>12</xdr:col>
      <xdr:colOff>133350</xdr:colOff>
      <xdr:row>15</xdr:row>
      <xdr:rowOff>400050</xdr:rowOff>
    </xdr:to>
    <xdr:grpSp>
      <xdr:nvGrpSpPr>
        <xdr:cNvPr id="29" name="Group 69"/>
        <xdr:cNvGrpSpPr>
          <a:grpSpLocks/>
        </xdr:cNvGrpSpPr>
      </xdr:nvGrpSpPr>
      <xdr:grpSpPr>
        <a:xfrm>
          <a:off x="8496300" y="3876675"/>
          <a:ext cx="1095375" cy="819150"/>
          <a:chOff x="877" y="292"/>
          <a:chExt cx="111" cy="86"/>
        </a:xfrm>
        <a:solidFill>
          <a:srgbClr val="FFFFFF"/>
        </a:solidFill>
      </xdr:grpSpPr>
      <xdr:sp>
        <xdr:nvSpPr>
          <xdr:cNvPr id="30" name="Oval 65"/>
          <xdr:cNvSpPr>
            <a:spLocks/>
          </xdr:cNvSpPr>
        </xdr:nvSpPr>
        <xdr:spPr>
          <a:xfrm>
            <a:off x="920" y="342"/>
            <a:ext cx="42" cy="36"/>
          </a:xfrm>
          <a:prstGeom prst="ellipse">
            <a:avLst/>
          </a:prstGeom>
          <a:solidFill>
            <a:srgbClr val="FFFFFF"/>
          </a:solid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a</a:t>
            </a:r>
          </a:p>
        </xdr:txBody>
      </xdr:sp>
      <xdr:sp>
        <xdr:nvSpPr>
          <xdr:cNvPr id="31" name="Oval 66"/>
          <xdr:cNvSpPr>
            <a:spLocks/>
          </xdr:cNvSpPr>
        </xdr:nvSpPr>
        <xdr:spPr>
          <a:xfrm>
            <a:off x="877" y="320"/>
            <a:ext cx="43" cy="36"/>
          </a:xfrm>
          <a:prstGeom prst="ellipse">
            <a:avLst/>
          </a:prstGeom>
          <a:solidFill>
            <a:srgbClr val="FFFFFF"/>
          </a:solid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c
</a:t>
            </a:r>
            <a:r>
              <a:rPr lang="en-US" cap="none" sz="1400" b="1" i="0" u="none" baseline="0">
                <a:solidFill>
                  <a:srgbClr val="000000"/>
                </a:solidFill>
                <a:latin typeface="ＭＳ Ｐゴシック"/>
                <a:ea typeface="ＭＳ Ｐゴシック"/>
                <a:cs typeface="ＭＳ Ｐゴシック"/>
              </a:rPr>
              <a:t>c</a:t>
            </a:r>
          </a:p>
        </xdr:txBody>
      </xdr:sp>
      <xdr:sp>
        <xdr:nvSpPr>
          <xdr:cNvPr id="32" name="Oval 67"/>
          <xdr:cNvSpPr>
            <a:spLocks/>
          </xdr:cNvSpPr>
        </xdr:nvSpPr>
        <xdr:spPr>
          <a:xfrm>
            <a:off x="948" y="292"/>
            <a:ext cx="40" cy="31"/>
          </a:xfrm>
          <a:prstGeom prst="ellipse">
            <a:avLst/>
          </a:prstGeom>
          <a:solidFill>
            <a:srgbClr val="FFFFFF"/>
          </a:solid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b</a:t>
            </a:r>
          </a:p>
        </xdr:txBody>
      </xdr:sp>
    </xdr:grpSp>
    <xdr:clientData/>
  </xdr:twoCellAnchor>
  <xdr:twoCellAnchor>
    <xdr:from>
      <xdr:col>10</xdr:col>
      <xdr:colOff>314325</xdr:colOff>
      <xdr:row>14</xdr:row>
      <xdr:rowOff>257175</xdr:rowOff>
    </xdr:from>
    <xdr:to>
      <xdr:col>12</xdr:col>
      <xdr:colOff>390525</xdr:colOff>
      <xdr:row>17</xdr:row>
      <xdr:rowOff>238125</xdr:rowOff>
    </xdr:to>
    <xdr:grpSp>
      <xdr:nvGrpSpPr>
        <xdr:cNvPr id="33" name="Group 76"/>
        <xdr:cNvGrpSpPr>
          <a:grpSpLocks/>
        </xdr:cNvGrpSpPr>
      </xdr:nvGrpSpPr>
      <xdr:grpSpPr>
        <a:xfrm>
          <a:off x="8362950" y="4076700"/>
          <a:ext cx="1485900" cy="1409700"/>
          <a:chOff x="878" y="312"/>
          <a:chExt cx="156" cy="149"/>
        </a:xfrm>
        <a:solidFill>
          <a:srgbClr val="FFFFFF"/>
        </a:solidFill>
      </xdr:grpSpPr>
      <xdr:sp>
        <xdr:nvSpPr>
          <xdr:cNvPr id="34" name="Line 70"/>
          <xdr:cNvSpPr>
            <a:spLocks/>
          </xdr:cNvSpPr>
        </xdr:nvSpPr>
        <xdr:spPr>
          <a:xfrm>
            <a:off x="1034" y="312"/>
            <a:ext cx="0" cy="14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73"/>
          <xdr:cNvSpPr>
            <a:spLocks/>
          </xdr:cNvSpPr>
        </xdr:nvSpPr>
        <xdr:spPr>
          <a:xfrm>
            <a:off x="879" y="312"/>
            <a:ext cx="0" cy="14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74"/>
          <xdr:cNvSpPr>
            <a:spLocks/>
          </xdr:cNvSpPr>
        </xdr:nvSpPr>
        <xdr:spPr>
          <a:xfrm>
            <a:off x="994" y="450"/>
            <a:ext cx="4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75"/>
          <xdr:cNvSpPr>
            <a:spLocks/>
          </xdr:cNvSpPr>
        </xdr:nvSpPr>
        <xdr:spPr>
          <a:xfrm flipH="1">
            <a:off x="878" y="449"/>
            <a:ext cx="42"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12</xdr:col>
      <xdr:colOff>209550</xdr:colOff>
      <xdr:row>28</xdr:row>
      <xdr:rowOff>66675</xdr:rowOff>
    </xdr:from>
    <xdr:ext cx="238125" cy="266700"/>
    <xdr:sp>
      <xdr:nvSpPr>
        <xdr:cNvPr id="38" name="Oval 95"/>
        <xdr:cNvSpPr>
          <a:spLocks/>
        </xdr:cNvSpPr>
      </xdr:nvSpPr>
      <xdr:spPr>
        <a:xfrm>
          <a:off x="9667875" y="7962900"/>
          <a:ext cx="238125" cy="266700"/>
        </a:xfrm>
        <a:prstGeom prst="ellipse">
          <a:avLst/>
        </a:prstGeom>
        <a:solidFill>
          <a:srgbClr val="FFFFFF"/>
        </a:solidFill>
        <a:ln w="9525" cmpd="sng">
          <a:noFill/>
        </a:ln>
      </xdr:spPr>
      <xdr:txBody>
        <a:bodyPr vertOverflow="clip" wrap="square" lIns="27432" tIns="22860" rIns="27432" bIns="22860" anchor="ctr"/>
        <a:p>
          <a:pPr algn="ctr">
            <a:defRPr/>
          </a:pPr>
          <a:r>
            <a:rPr lang="en-US" cap="none" sz="1400" b="1" i="0" u="none" baseline="0">
              <a:solidFill>
                <a:srgbClr val="000000"/>
              </a:solidFill>
              <a:latin typeface="ＭＳ Ｐゴシック"/>
              <a:ea typeface="ＭＳ Ｐゴシック"/>
              <a:cs typeface="ＭＳ Ｐゴシック"/>
            </a:rPr>
            <a:t>a</a:t>
          </a:r>
        </a:p>
      </xdr:txBody>
    </xdr:sp>
    <xdr:clientData/>
  </xdr:oneCellAnchor>
  <xdr:oneCellAnchor>
    <xdr:from>
      <xdr:col>10</xdr:col>
      <xdr:colOff>361950</xdr:colOff>
      <xdr:row>28</xdr:row>
      <xdr:rowOff>104775</xdr:rowOff>
    </xdr:from>
    <xdr:ext cx="219075" cy="266700"/>
    <xdr:sp>
      <xdr:nvSpPr>
        <xdr:cNvPr id="39" name="Oval 96"/>
        <xdr:cNvSpPr>
          <a:spLocks/>
        </xdr:cNvSpPr>
      </xdr:nvSpPr>
      <xdr:spPr>
        <a:xfrm>
          <a:off x="8410575" y="8001000"/>
          <a:ext cx="219075" cy="266700"/>
        </a:xfrm>
        <a:prstGeom prst="ellipse">
          <a:avLst/>
        </a:prstGeom>
        <a:solidFill>
          <a:srgbClr val="FFFFFF"/>
        </a:solidFill>
        <a:ln w="9525" cmpd="sng">
          <a:noFill/>
        </a:ln>
      </xdr:spPr>
      <xdr:txBody>
        <a:bodyPr vertOverflow="clip" wrap="square" lIns="27432" tIns="22860" rIns="27432" bIns="22860" anchor="ctr"/>
        <a:p>
          <a:pPr algn="ctr">
            <a:defRPr/>
          </a:pPr>
          <a:r>
            <a:rPr lang="en-US" cap="none" sz="1400" b="1" i="0" u="none" baseline="0">
              <a:solidFill>
                <a:srgbClr val="000000"/>
              </a:solidFill>
              <a:latin typeface="ＭＳ Ｐゴシック"/>
              <a:ea typeface="ＭＳ Ｐゴシック"/>
              <a:cs typeface="ＭＳ Ｐゴシック"/>
            </a:rPr>
            <a:t>c</a:t>
          </a:r>
        </a:p>
      </xdr:txBody>
    </xdr:sp>
    <xdr:clientData/>
  </xdr:oneCellAnchor>
  <xdr:oneCellAnchor>
    <xdr:from>
      <xdr:col>12</xdr:col>
      <xdr:colOff>180975</xdr:colOff>
      <xdr:row>26</xdr:row>
      <xdr:rowOff>171450</xdr:rowOff>
    </xdr:from>
    <xdr:ext cx="257175" cy="333375"/>
    <xdr:sp>
      <xdr:nvSpPr>
        <xdr:cNvPr id="40" name="Oval 97"/>
        <xdr:cNvSpPr>
          <a:spLocks/>
        </xdr:cNvSpPr>
      </xdr:nvSpPr>
      <xdr:spPr>
        <a:xfrm>
          <a:off x="9639300" y="7572375"/>
          <a:ext cx="257175" cy="333375"/>
        </a:xfrm>
        <a:prstGeom prst="ellipse">
          <a:avLst/>
        </a:prstGeom>
        <a:solidFill>
          <a:srgbClr val="FFFFFF"/>
        </a:solidFill>
        <a:ln w="9525" cmpd="sng">
          <a:noFill/>
        </a:ln>
      </xdr:spPr>
      <xdr:txBody>
        <a:bodyPr vertOverflow="clip" wrap="square" lIns="27432" tIns="22860" rIns="27432" bIns="22860" anchor="ctr"/>
        <a:p>
          <a:pPr algn="ctr">
            <a:defRPr/>
          </a:pPr>
          <a:r>
            <a:rPr lang="en-US" cap="none" sz="1400" b="1" i="0" u="none" baseline="0">
              <a:solidFill>
                <a:srgbClr val="000000"/>
              </a:solidFill>
              <a:latin typeface="ＭＳ Ｐゴシック"/>
              <a:ea typeface="ＭＳ Ｐゴシック"/>
              <a:cs typeface="ＭＳ Ｐゴシック"/>
            </a:rPr>
            <a:t>b</a:t>
          </a:r>
        </a:p>
      </xdr:txBody>
    </xdr:sp>
    <xdr:clientData/>
  </xdr:oneCellAnchor>
  <xdr:twoCellAnchor>
    <xdr:from>
      <xdr:col>11</xdr:col>
      <xdr:colOff>628650</xdr:colOff>
      <xdr:row>30</xdr:row>
      <xdr:rowOff>133350</xdr:rowOff>
    </xdr:from>
    <xdr:to>
      <xdr:col>12</xdr:col>
      <xdr:colOff>104775</xdr:colOff>
      <xdr:row>30</xdr:row>
      <xdr:rowOff>133350</xdr:rowOff>
    </xdr:to>
    <xdr:sp>
      <xdr:nvSpPr>
        <xdr:cNvPr id="41" name="Line 103"/>
        <xdr:cNvSpPr>
          <a:spLocks/>
        </xdr:cNvSpPr>
      </xdr:nvSpPr>
      <xdr:spPr>
        <a:xfrm>
          <a:off x="9401175" y="8467725"/>
          <a:ext cx="1619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30</xdr:row>
      <xdr:rowOff>133350</xdr:rowOff>
    </xdr:from>
    <xdr:to>
      <xdr:col>11</xdr:col>
      <xdr:colOff>66675</xdr:colOff>
      <xdr:row>30</xdr:row>
      <xdr:rowOff>133350</xdr:rowOff>
    </xdr:to>
    <xdr:sp>
      <xdr:nvSpPr>
        <xdr:cNvPr id="42" name="Line 104"/>
        <xdr:cNvSpPr>
          <a:spLocks/>
        </xdr:cNvSpPr>
      </xdr:nvSpPr>
      <xdr:spPr>
        <a:xfrm flipH="1">
          <a:off x="8648700" y="8467725"/>
          <a:ext cx="1905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B2:O41"/>
  <sheetViews>
    <sheetView tabSelected="1" zoomScalePageLayoutView="0" workbookViewId="0" topLeftCell="A1">
      <selection activeCell="M25" sqref="M25"/>
    </sheetView>
  </sheetViews>
  <sheetFormatPr defaultColWidth="9.00390625" defaultRowHeight="13.5"/>
  <cols>
    <col min="1" max="1" width="3.625" style="0" customWidth="1"/>
    <col min="2" max="2" width="11.625" style="0" hidden="1" customWidth="1"/>
    <col min="3" max="7" width="13.75390625" style="0" customWidth="1"/>
    <col min="8" max="9" width="15.75390625" style="0" customWidth="1"/>
    <col min="10" max="10" width="1.75390625" style="0" customWidth="1"/>
    <col min="11" max="11" width="9.50390625" style="0" bestFit="1" customWidth="1"/>
    <col min="13" max="13" width="9.50390625" style="0" bestFit="1" customWidth="1"/>
  </cols>
  <sheetData>
    <row r="1" ht="14.25" thickBot="1"/>
    <row r="2" spans="2:9" ht="27" customHeight="1" thickBot="1" thickTop="1">
      <c r="B2" s="84"/>
      <c r="C2" s="139" t="s">
        <v>42</v>
      </c>
      <c r="D2" s="140"/>
      <c r="E2" s="140"/>
      <c r="F2" s="140"/>
      <c r="G2" s="140"/>
      <c r="H2" s="130"/>
      <c r="I2" s="131"/>
    </row>
    <row r="3" spans="2:9" ht="27" customHeight="1" thickBot="1" thickTop="1">
      <c r="B3" s="85">
        <f>TAN(C4*PI()/180)</f>
        <v>0.15838444032453627</v>
      </c>
      <c r="C3" s="55" t="s">
        <v>40</v>
      </c>
      <c r="D3" s="14" t="s">
        <v>39</v>
      </c>
      <c r="E3" s="15" t="s">
        <v>2</v>
      </c>
      <c r="F3" s="16" t="s">
        <v>18</v>
      </c>
      <c r="G3" s="17" t="s">
        <v>1</v>
      </c>
      <c r="H3" s="60" t="s">
        <v>17</v>
      </c>
      <c r="I3" s="61" t="s">
        <v>3</v>
      </c>
    </row>
    <row r="4" spans="2:9" ht="27" customHeight="1" thickBot="1" thickTop="1">
      <c r="B4" s="86"/>
      <c r="C4" s="148">
        <v>9</v>
      </c>
      <c r="D4" s="150">
        <f>90-C4</f>
        <v>81</v>
      </c>
      <c r="E4" s="52">
        <v>20</v>
      </c>
      <c r="F4" s="50">
        <f>B3*E4</f>
        <v>3.1676888064907254</v>
      </c>
      <c r="G4" s="94">
        <f>ROUNDUP(SQRT(SUMSQ(E4,F4)),4)</f>
        <v>20.2494</v>
      </c>
      <c r="H4" s="64">
        <f>ROUNDUP((E4*F4/2),4)</f>
        <v>31.6769</v>
      </c>
      <c r="I4" s="65">
        <f>SUM(E4:G4)</f>
        <v>43.417088806490725</v>
      </c>
    </row>
    <row r="5" spans="2:9" ht="27" customHeight="1" thickBot="1" thickTop="1">
      <c r="B5" s="86"/>
      <c r="C5" s="149"/>
      <c r="D5" s="151"/>
      <c r="E5" s="53">
        <f>F5/B3</f>
        <v>126.27503029350088</v>
      </c>
      <c r="F5" s="104">
        <v>20</v>
      </c>
      <c r="G5" s="94">
        <f>ROUNDUP(SQRT(SUMSQ(E5,F5)),4)</f>
        <v>127.8491</v>
      </c>
      <c r="H5" s="59">
        <f>ROUNDUP((E5*F5/2),4)</f>
        <v>1262.7504</v>
      </c>
      <c r="I5" s="58">
        <f>SUM(E5:G5)</f>
        <v>274.1241302935009</v>
      </c>
    </row>
    <row r="6" spans="2:9" ht="4.5" customHeight="1" thickBot="1" thickTop="1">
      <c r="B6" s="87"/>
      <c r="C6" s="74"/>
      <c r="D6" s="6"/>
      <c r="E6" s="1"/>
      <c r="F6" s="47"/>
      <c r="G6" s="2"/>
      <c r="H6" s="1"/>
      <c r="I6" s="4"/>
    </row>
    <row r="7" spans="2:9" ht="27" customHeight="1" thickBot="1" thickTop="1">
      <c r="B7" s="87"/>
      <c r="C7" s="139" t="s">
        <v>43</v>
      </c>
      <c r="D7" s="140"/>
      <c r="E7" s="140"/>
      <c r="F7" s="140"/>
      <c r="G7" s="140"/>
      <c r="H7" s="130"/>
      <c r="I7" s="131"/>
    </row>
    <row r="8" spans="2:9" ht="27" customHeight="1" thickBot="1" thickTop="1">
      <c r="B8" s="85">
        <f>TAN(C9*PI()/180)</f>
        <v>0.15838444032453627</v>
      </c>
      <c r="C8" s="55" t="s">
        <v>40</v>
      </c>
      <c r="D8" s="14" t="s">
        <v>39</v>
      </c>
      <c r="E8" s="15" t="s">
        <v>2</v>
      </c>
      <c r="F8" s="16" t="s">
        <v>18</v>
      </c>
      <c r="G8" s="56" t="s">
        <v>1</v>
      </c>
      <c r="H8" s="62" t="s">
        <v>17</v>
      </c>
      <c r="I8" s="63" t="s">
        <v>3</v>
      </c>
    </row>
    <row r="9" spans="2:9" ht="27" customHeight="1" thickBot="1" thickTop="1">
      <c r="B9" s="88">
        <f>COS(C9*PI()/180)*G9</f>
        <v>126.27506542558183</v>
      </c>
      <c r="C9" s="105">
        <v>9</v>
      </c>
      <c r="D9" s="54">
        <f>90-C9</f>
        <v>81</v>
      </c>
      <c r="E9" s="51">
        <f>B9</f>
        <v>126.27506542558183</v>
      </c>
      <c r="F9" s="50">
        <f>F10</f>
        <v>20.00000556437498</v>
      </c>
      <c r="G9" s="57">
        <v>127.8491</v>
      </c>
      <c r="H9" s="64">
        <f>ROUNDUP((E9*F9/2),4)</f>
        <v>1262.7511</v>
      </c>
      <c r="I9" s="65">
        <f>SUM(E9:G9)</f>
        <v>274.12417098995684</v>
      </c>
    </row>
    <row r="10" spans="2:14" ht="6" customHeight="1" thickBot="1" thickTop="1">
      <c r="B10" s="89"/>
      <c r="C10" s="7"/>
      <c r="D10" s="8"/>
      <c r="E10" s="7"/>
      <c r="F10" s="11">
        <f>SIN(C9*PI()/180)*G9</f>
        <v>20.00000556437498</v>
      </c>
      <c r="G10" s="7"/>
      <c r="H10" s="9"/>
      <c r="I10" s="10"/>
      <c r="K10" s="46"/>
      <c r="L10" s="46"/>
      <c r="M10" s="46"/>
      <c r="N10" s="46"/>
    </row>
    <row r="11" spans="2:15" ht="27" customHeight="1" thickBot="1" thickTop="1">
      <c r="B11" s="90"/>
      <c r="C11" s="141" t="s">
        <v>29</v>
      </c>
      <c r="D11" s="140"/>
      <c r="E11" s="140"/>
      <c r="F11" s="140"/>
      <c r="G11" s="140"/>
      <c r="H11" s="140"/>
      <c r="I11" s="142"/>
      <c r="K11" s="136" t="s">
        <v>49</v>
      </c>
      <c r="L11" s="137"/>
      <c r="M11" s="137"/>
      <c r="N11" s="137"/>
      <c r="O11" s="138"/>
    </row>
    <row r="12" spans="2:15" ht="27" customHeight="1" thickBot="1" thickTop="1">
      <c r="B12" s="92">
        <f>SQRT(E13*E13+F13*F13)</f>
        <v>22.140718805244333</v>
      </c>
      <c r="C12" s="48" t="s">
        <v>40</v>
      </c>
      <c r="D12" s="14" t="s">
        <v>39</v>
      </c>
      <c r="E12" s="15" t="s">
        <v>2</v>
      </c>
      <c r="F12" s="16" t="s">
        <v>18</v>
      </c>
      <c r="G12" s="17" t="s">
        <v>1</v>
      </c>
      <c r="H12" s="66" t="s">
        <v>17</v>
      </c>
      <c r="I12" s="67" t="s">
        <v>3</v>
      </c>
      <c r="K12" s="78" t="s">
        <v>44</v>
      </c>
      <c r="L12" s="79" t="s">
        <v>45</v>
      </c>
      <c r="M12" s="79" t="s">
        <v>46</v>
      </c>
      <c r="N12" s="79" t="s">
        <v>47</v>
      </c>
      <c r="O12" s="77" t="s">
        <v>48</v>
      </c>
    </row>
    <row r="13" spans="2:15" ht="27" customHeight="1" thickBot="1" thickTop="1">
      <c r="B13" s="93">
        <f>ROUNDUP(ATAN(F13/E13)*180/PI(),4)</f>
        <v>26.8501</v>
      </c>
      <c r="C13" s="69">
        <f>B13</f>
        <v>26.8501</v>
      </c>
      <c r="D13" s="70">
        <f>90-C13</f>
        <v>63.1499</v>
      </c>
      <c r="E13" s="106">
        <v>19.75377</v>
      </c>
      <c r="F13" s="71">
        <v>10</v>
      </c>
      <c r="G13" s="73">
        <f>B12</f>
        <v>22.140718805244333</v>
      </c>
      <c r="H13" s="72">
        <f>E13*F13/2</f>
        <v>98.76885</v>
      </c>
      <c r="I13" s="68">
        <f>SUM(E13:G13)</f>
        <v>51.894488805244336</v>
      </c>
      <c r="K13" s="107">
        <v>25</v>
      </c>
      <c r="L13" s="108">
        <v>20</v>
      </c>
      <c r="M13" s="81">
        <v>18</v>
      </c>
      <c r="N13" s="81">
        <v>50</v>
      </c>
      <c r="O13" s="82">
        <f>(K13*L13*M13)/(4*N13)</f>
        <v>45</v>
      </c>
    </row>
    <row r="14" spans="2:14" ht="6" customHeight="1" thickBot="1" thickTop="1">
      <c r="B14" s="84"/>
      <c r="C14" s="3"/>
      <c r="D14" s="1"/>
      <c r="E14" s="1"/>
      <c r="F14" s="47"/>
      <c r="G14" s="2"/>
      <c r="H14" s="1"/>
      <c r="K14" s="46"/>
      <c r="L14" s="46"/>
      <c r="M14" s="46"/>
      <c r="N14" s="46"/>
    </row>
    <row r="15" spans="2:9" ht="37.5" customHeight="1" thickTop="1">
      <c r="B15" s="90"/>
      <c r="D15" s="143">
        <f>G13</f>
        <v>22.140718805244333</v>
      </c>
      <c r="E15" s="144"/>
      <c r="F15" s="145"/>
      <c r="G15" s="12" t="s">
        <v>41</v>
      </c>
      <c r="H15" s="152" t="s">
        <v>4</v>
      </c>
      <c r="I15" s="153"/>
    </row>
    <row r="16" spans="2:11" ht="37.5" customHeight="1">
      <c r="B16" s="90"/>
      <c r="C16" s="4"/>
      <c r="D16" s="144"/>
      <c r="E16" s="144"/>
      <c r="F16" s="145"/>
      <c r="G16" s="43">
        <f>F13</f>
        <v>10</v>
      </c>
      <c r="H16" s="154" t="s">
        <v>6</v>
      </c>
      <c r="I16" s="155"/>
      <c r="K16" s="19"/>
    </row>
    <row r="17" spans="2:9" ht="37.5" customHeight="1" thickBot="1">
      <c r="B17" s="84"/>
      <c r="C17" s="13" t="s">
        <v>0</v>
      </c>
      <c r="D17" s="146"/>
      <c r="E17" s="146"/>
      <c r="F17" s="147"/>
      <c r="G17" s="18" t="s">
        <v>7</v>
      </c>
      <c r="H17" s="123" t="s">
        <v>5</v>
      </c>
      <c r="I17" s="124"/>
    </row>
    <row r="18" spans="2:12" ht="21" customHeight="1" thickTop="1">
      <c r="B18" s="91"/>
      <c r="C18" s="5"/>
      <c r="D18" s="4"/>
      <c r="E18" s="42">
        <f>E13</f>
        <v>19.75377</v>
      </c>
      <c r="F18" s="4"/>
      <c r="G18" s="4"/>
      <c r="H18" s="4"/>
      <c r="I18" s="4"/>
      <c r="L18" s="80">
        <f>N13*2</f>
        <v>100</v>
      </c>
    </row>
    <row r="19" spans="2:9" ht="4.5" customHeight="1">
      <c r="B19" s="91"/>
      <c r="C19" s="5"/>
      <c r="D19" s="4"/>
      <c r="E19" s="4"/>
      <c r="F19" s="4"/>
      <c r="G19" s="4"/>
      <c r="H19" s="4"/>
      <c r="I19" s="4"/>
    </row>
    <row r="20" spans="2:7" ht="27" customHeight="1">
      <c r="B20" s="84"/>
      <c r="C20" s="100" t="s">
        <v>28</v>
      </c>
      <c r="D20" s="98" t="s">
        <v>27</v>
      </c>
      <c r="E20" s="99" t="s">
        <v>17</v>
      </c>
      <c r="G20" s="97" t="s">
        <v>53</v>
      </c>
    </row>
    <row r="21" spans="2:7" ht="19.5" customHeight="1" thickBot="1">
      <c r="B21" s="84"/>
      <c r="C21" s="20"/>
      <c r="D21" s="49">
        <f>E13*F13/(E13+F13+G13)</f>
        <v>3.8065255973778336</v>
      </c>
      <c r="E21" s="101">
        <f>D21*D21*PI()</f>
        <v>45.520537540346524</v>
      </c>
      <c r="F21" s="76"/>
      <c r="G21" s="102">
        <f>I13/2*D21</f>
        <v>98.76885</v>
      </c>
    </row>
    <row r="22" spans="2:9" ht="19.5" customHeight="1" thickBot="1" thickTop="1">
      <c r="B22" s="84"/>
      <c r="C22" s="127" t="s">
        <v>16</v>
      </c>
      <c r="D22" s="128"/>
      <c r="E22" s="40"/>
      <c r="F22" s="41"/>
      <c r="G22" s="41"/>
      <c r="H22" s="41"/>
      <c r="I22" s="41"/>
    </row>
    <row r="23" spans="2:15" ht="19.5" customHeight="1" thickBot="1" thickTop="1">
      <c r="B23" s="84"/>
      <c r="C23" s="132" t="s">
        <v>10</v>
      </c>
      <c r="D23" s="133"/>
      <c r="E23" s="133"/>
      <c r="F23" s="133"/>
      <c r="G23" s="133"/>
      <c r="H23" s="133"/>
      <c r="I23" s="133"/>
      <c r="J23" s="24"/>
      <c r="K23" s="136" t="s">
        <v>50</v>
      </c>
      <c r="L23" s="137"/>
      <c r="M23" s="137"/>
      <c r="N23" s="137"/>
      <c r="O23" s="138"/>
    </row>
    <row r="24" spans="2:15" ht="19.5" customHeight="1" thickBot="1" thickTop="1">
      <c r="B24" s="84"/>
      <c r="C24" s="134" t="s">
        <v>11</v>
      </c>
      <c r="D24" s="133"/>
      <c r="E24" s="133"/>
      <c r="F24" s="133"/>
      <c r="G24" s="133"/>
      <c r="H24" s="133"/>
      <c r="I24" s="133"/>
      <c r="J24" s="21"/>
      <c r="K24" s="78" t="s">
        <v>44</v>
      </c>
      <c r="L24" s="79" t="s">
        <v>45</v>
      </c>
      <c r="M24" s="79" t="s">
        <v>46</v>
      </c>
      <c r="N24" s="79" t="s">
        <v>47</v>
      </c>
      <c r="O24" s="77" t="s">
        <v>48</v>
      </c>
    </row>
    <row r="25" spans="2:15" ht="19.5" customHeight="1" thickBot="1">
      <c r="B25" s="84"/>
      <c r="C25" s="134" t="s">
        <v>24</v>
      </c>
      <c r="D25" s="133"/>
      <c r="E25" s="133"/>
      <c r="F25" s="133"/>
      <c r="G25" s="133"/>
      <c r="H25" s="133"/>
      <c r="I25" s="133"/>
      <c r="J25" s="21"/>
      <c r="K25" s="107">
        <v>19.753</v>
      </c>
      <c r="L25" s="108">
        <v>5</v>
      </c>
      <c r="M25" s="81">
        <v>20.376</v>
      </c>
      <c r="N25" s="81">
        <v>2.188</v>
      </c>
      <c r="O25" s="82">
        <f>(K25+L25+M25)/2*N25</f>
        <v>49.37112600000001</v>
      </c>
    </row>
    <row r="26" spans="2:14" ht="19.5" customHeight="1" thickTop="1">
      <c r="B26" s="84"/>
      <c r="C26" s="134" t="s">
        <v>12</v>
      </c>
      <c r="D26" s="133"/>
      <c r="E26" s="133"/>
      <c r="F26" s="133"/>
      <c r="G26" s="133"/>
      <c r="H26" s="133"/>
      <c r="I26" s="133"/>
      <c r="J26" s="21"/>
      <c r="K26" s="103"/>
      <c r="L26" s="46"/>
      <c r="M26" s="46"/>
      <c r="N26" s="46"/>
    </row>
    <row r="27" spans="2:10" ht="19.5" customHeight="1">
      <c r="B27" s="84"/>
      <c r="C27" s="135" t="s">
        <v>13</v>
      </c>
      <c r="D27" s="133"/>
      <c r="E27" s="133"/>
      <c r="F27" s="133"/>
      <c r="G27" s="133"/>
      <c r="H27" s="133"/>
      <c r="I27" s="133"/>
      <c r="J27" s="23"/>
    </row>
    <row r="28" spans="3:10" ht="19.5" customHeight="1">
      <c r="C28" s="135" t="s">
        <v>14</v>
      </c>
      <c r="D28" s="133"/>
      <c r="E28" s="133"/>
      <c r="F28" s="133"/>
      <c r="G28" s="133"/>
      <c r="H28" s="133"/>
      <c r="I28" s="133"/>
      <c r="J28" s="23"/>
    </row>
    <row r="29" spans="3:11" ht="19.5" customHeight="1" thickBot="1">
      <c r="C29" s="112" t="s">
        <v>15</v>
      </c>
      <c r="D29" s="113"/>
      <c r="E29" s="113"/>
      <c r="F29" s="113"/>
      <c r="G29" s="113"/>
      <c r="H29" s="113"/>
      <c r="I29" s="113"/>
      <c r="J29" s="21"/>
      <c r="K29" s="25"/>
    </row>
    <row r="30" ht="15" thickBot="1" thickTop="1">
      <c r="K30" s="22"/>
    </row>
    <row r="31" spans="3:12" ht="27" customHeight="1" thickBot="1" thickTop="1">
      <c r="C31" s="129" t="s">
        <v>26</v>
      </c>
      <c r="D31" s="130"/>
      <c r="E31" s="130"/>
      <c r="F31" s="130"/>
      <c r="G31" s="130"/>
      <c r="H31" s="130"/>
      <c r="I31" s="131"/>
      <c r="K31" s="22"/>
      <c r="L31" s="83">
        <f>N25*2</f>
        <v>4.376</v>
      </c>
    </row>
    <row r="32" spans="4:5" ht="15.75" thickBot="1" thickTop="1">
      <c r="D32" s="26"/>
      <c r="E32" s="34" t="s">
        <v>21</v>
      </c>
    </row>
    <row r="33" spans="4:9" ht="27" customHeight="1" thickBot="1" thickTop="1">
      <c r="D33" s="44">
        <f>F34</f>
        <v>19</v>
      </c>
      <c r="E33" s="27"/>
      <c r="F33" s="30" t="s">
        <v>19</v>
      </c>
      <c r="G33" s="31" t="s">
        <v>23</v>
      </c>
      <c r="H33" s="32" t="s">
        <v>20</v>
      </c>
      <c r="I33" s="33" t="s">
        <v>25</v>
      </c>
    </row>
    <row r="34" spans="2:9" ht="27" customHeight="1" thickBot="1">
      <c r="B34" s="29">
        <f>0.5*F34*G34*SIN(RADIANS(H34))</f>
        <v>64.98382723187706</v>
      </c>
      <c r="C34" s="35" t="s">
        <v>22</v>
      </c>
      <c r="D34" s="45">
        <f>H34</f>
        <v>20</v>
      </c>
      <c r="E34" s="28" t="s">
        <v>7</v>
      </c>
      <c r="F34" s="37">
        <v>19</v>
      </c>
      <c r="G34" s="38">
        <v>20</v>
      </c>
      <c r="H34" s="36">
        <v>20</v>
      </c>
      <c r="I34" s="39">
        <f>B34</f>
        <v>64.98382723187706</v>
      </c>
    </row>
    <row r="35" spans="4:8" ht="18" customHeight="1" thickTop="1">
      <c r="D35" s="125">
        <f>G34</f>
        <v>20</v>
      </c>
      <c r="E35" s="126"/>
      <c r="F35" s="46"/>
      <c r="G35" s="46"/>
      <c r="H35" s="46"/>
    </row>
    <row r="36" ht="3" customHeight="1" thickBot="1"/>
    <row r="37" ht="24.75" customHeight="1" thickBot="1" thickTop="1">
      <c r="C37" s="75" t="s">
        <v>30</v>
      </c>
    </row>
    <row r="38" spans="3:9" ht="24.75" customHeight="1" thickTop="1">
      <c r="C38" s="114" t="s">
        <v>31</v>
      </c>
      <c r="D38" s="115"/>
      <c r="E38" s="115"/>
      <c r="F38" s="115"/>
      <c r="G38" s="115"/>
      <c r="H38" s="115"/>
      <c r="I38" s="116"/>
    </row>
    <row r="39" spans="3:9" ht="24.75" customHeight="1">
      <c r="C39" s="117" t="s">
        <v>32</v>
      </c>
      <c r="D39" s="118"/>
      <c r="E39" s="118"/>
      <c r="F39" s="118"/>
      <c r="G39" s="118"/>
      <c r="H39" s="118"/>
      <c r="I39" s="119"/>
    </row>
    <row r="40" spans="3:9" ht="24.75" customHeight="1">
      <c r="C40" s="120" t="s">
        <v>33</v>
      </c>
      <c r="D40" s="121"/>
      <c r="E40" s="121"/>
      <c r="F40" s="121"/>
      <c r="G40" s="121"/>
      <c r="H40" s="121"/>
      <c r="I40" s="122"/>
    </row>
    <row r="41" spans="3:9" ht="24.75" customHeight="1" thickBot="1">
      <c r="C41" s="109" t="s">
        <v>34</v>
      </c>
      <c r="D41" s="110"/>
      <c r="E41" s="110"/>
      <c r="F41" s="110"/>
      <c r="G41" s="110"/>
      <c r="H41" s="110"/>
      <c r="I41" s="111"/>
    </row>
    <row r="42" ht="14.25" thickTop="1"/>
  </sheetData>
  <sheetProtection password="E68E" sheet="1" objects="1" scenarios="1" selectLockedCells="1"/>
  <mergeCells count="25">
    <mergeCell ref="C2:I2"/>
    <mergeCell ref="C11:I11"/>
    <mergeCell ref="C7:I7"/>
    <mergeCell ref="D15:F17"/>
    <mergeCell ref="C4:C5"/>
    <mergeCell ref="D4:D5"/>
    <mergeCell ref="H15:I15"/>
    <mergeCell ref="H16:I16"/>
    <mergeCell ref="C24:I24"/>
    <mergeCell ref="C25:I25"/>
    <mergeCell ref="C26:I26"/>
    <mergeCell ref="C27:I27"/>
    <mergeCell ref="C28:I28"/>
    <mergeCell ref="K11:O11"/>
    <mergeCell ref="K23:O23"/>
    <mergeCell ref="C41:I41"/>
    <mergeCell ref="C29:I29"/>
    <mergeCell ref="C38:I38"/>
    <mergeCell ref="C39:I39"/>
    <mergeCell ref="C40:I40"/>
    <mergeCell ref="H17:I17"/>
    <mergeCell ref="D35:E35"/>
    <mergeCell ref="C22:D22"/>
    <mergeCell ref="C31:I31"/>
    <mergeCell ref="C23:I23"/>
  </mergeCells>
  <printOptions/>
  <pageMargins left="0.23" right="0.16" top="0.69" bottom="0.984" header="0.25" footer="0.51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B2:O9"/>
  <sheetViews>
    <sheetView zoomScalePageLayoutView="0" workbookViewId="0" topLeftCell="A1">
      <selection activeCell="F27" sqref="F27"/>
    </sheetView>
  </sheetViews>
  <sheetFormatPr defaultColWidth="9.00390625" defaultRowHeight="13.5"/>
  <cols>
    <col min="1" max="1" width="3.50390625" style="0" customWidth="1"/>
  </cols>
  <sheetData>
    <row r="1" ht="14.25" thickBot="1"/>
    <row r="2" spans="2:15" ht="36" customHeight="1" thickBot="1" thickTop="1">
      <c r="B2" s="159" t="s">
        <v>38</v>
      </c>
      <c r="C2" s="160"/>
      <c r="D2" s="160"/>
      <c r="E2" s="160"/>
      <c r="F2" s="160"/>
      <c r="G2" s="160"/>
      <c r="H2" s="160"/>
      <c r="I2" s="160"/>
      <c r="J2" s="160"/>
      <c r="K2" s="160"/>
      <c r="L2" s="160"/>
      <c r="M2" s="160"/>
      <c r="N2" s="160"/>
      <c r="O2" s="161"/>
    </row>
    <row r="3" spans="2:15" ht="30" customHeight="1" thickBot="1" thickTop="1">
      <c r="B3" s="152" t="s">
        <v>35</v>
      </c>
      <c r="C3" s="165"/>
      <c r="D3" s="165"/>
      <c r="E3" s="165"/>
      <c r="F3" s="165"/>
      <c r="G3" s="165"/>
      <c r="H3" s="165"/>
      <c r="I3" s="165"/>
      <c r="J3" s="165"/>
      <c r="K3" s="165"/>
      <c r="L3" s="165"/>
      <c r="M3" s="165"/>
      <c r="N3" s="165"/>
      <c r="O3" s="166"/>
    </row>
    <row r="4" spans="2:15" ht="30" customHeight="1">
      <c r="B4" s="167" t="s">
        <v>36</v>
      </c>
      <c r="C4" s="168"/>
      <c r="D4" s="168"/>
      <c r="E4" s="168"/>
      <c r="F4" s="168"/>
      <c r="G4" s="168"/>
      <c r="H4" s="168"/>
      <c r="I4" s="168"/>
      <c r="J4" s="168"/>
      <c r="K4" s="168"/>
      <c r="L4" s="168"/>
      <c r="M4" s="168"/>
      <c r="N4" s="168"/>
      <c r="O4" s="169"/>
    </row>
    <row r="5" spans="2:15" ht="30" customHeight="1" thickBot="1">
      <c r="B5" s="170" t="s">
        <v>37</v>
      </c>
      <c r="C5" s="171"/>
      <c r="D5" s="171"/>
      <c r="E5" s="171"/>
      <c r="F5" s="171"/>
      <c r="G5" s="171"/>
      <c r="H5" s="171"/>
      <c r="I5" s="171"/>
      <c r="J5" s="171"/>
      <c r="K5" s="171"/>
      <c r="L5" s="171"/>
      <c r="M5" s="171"/>
      <c r="N5" s="171"/>
      <c r="O5" s="172"/>
    </row>
    <row r="6" spans="2:15" ht="30" customHeight="1">
      <c r="B6" s="154" t="s">
        <v>8</v>
      </c>
      <c r="C6" s="173"/>
      <c r="D6" s="173"/>
      <c r="E6" s="173"/>
      <c r="F6" s="173"/>
      <c r="G6" s="173"/>
      <c r="H6" s="173"/>
      <c r="I6" s="173"/>
      <c r="J6" s="173"/>
      <c r="K6" s="173"/>
      <c r="L6" s="173"/>
      <c r="M6" s="173"/>
      <c r="N6" s="173"/>
      <c r="O6" s="174"/>
    </row>
    <row r="7" spans="2:15" ht="30" customHeight="1" thickBot="1">
      <c r="B7" s="162" t="s">
        <v>9</v>
      </c>
      <c r="C7" s="163"/>
      <c r="D7" s="163"/>
      <c r="E7" s="163"/>
      <c r="F7" s="163"/>
      <c r="G7" s="163"/>
      <c r="H7" s="163"/>
      <c r="I7" s="163"/>
      <c r="J7" s="163"/>
      <c r="K7" s="163"/>
      <c r="L7" s="163"/>
      <c r="M7" s="163"/>
      <c r="N7" s="163"/>
      <c r="O7" s="164"/>
    </row>
    <row r="8" spans="2:15" ht="3" customHeight="1" thickBot="1" thickTop="1">
      <c r="B8" s="96"/>
      <c r="C8" s="96"/>
      <c r="D8" s="96"/>
      <c r="E8" s="96"/>
      <c r="F8" s="96"/>
      <c r="G8" s="96"/>
      <c r="H8" s="96"/>
      <c r="I8" s="96"/>
      <c r="J8" s="96"/>
      <c r="K8" s="96"/>
      <c r="L8" s="96"/>
      <c r="M8" s="96"/>
      <c r="N8" s="96"/>
      <c r="O8" s="96"/>
    </row>
    <row r="9" spans="2:9" ht="30" customHeight="1" thickBot="1" thickTop="1">
      <c r="B9" s="95" t="s">
        <v>52</v>
      </c>
      <c r="C9" s="156" t="s">
        <v>51</v>
      </c>
      <c r="D9" s="157"/>
      <c r="E9" s="157"/>
      <c r="F9" s="157"/>
      <c r="G9" s="157"/>
      <c r="H9" s="157"/>
      <c r="I9" s="158"/>
    </row>
    <row r="10" ht="26.25" customHeight="1" thickTop="1"/>
  </sheetData>
  <sheetProtection sheet="1" objects="1" scenarios="1" selectLockedCells="1"/>
  <mergeCells count="7">
    <mergeCell ref="C9:I9"/>
    <mergeCell ref="B2:O2"/>
    <mergeCell ref="B7:O7"/>
    <mergeCell ref="B3:O3"/>
    <mergeCell ref="B4:O4"/>
    <mergeCell ref="B5:O5"/>
    <mergeCell ref="B6:O6"/>
  </mergeCells>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ＴＮＵデーター</Manager>
  <Company>TNUパソコン教室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三角形</dc:title>
  <dc:subject/>
  <dc:creator>中野・F</dc:creator>
  <cp:keywords/>
  <dc:description/>
  <cp:lastModifiedBy>文雄</cp:lastModifiedBy>
  <cp:lastPrinted>2005-12-01T13:33:55Z</cp:lastPrinted>
  <dcterms:created xsi:type="dcterms:W3CDTF">1997-01-08T22:48:59Z</dcterms:created>
  <dcterms:modified xsi:type="dcterms:W3CDTF">2012-11-30T12:41:58Z</dcterms:modified>
  <cp:category>業務</cp:category>
  <cp:version/>
  <cp:contentType/>
  <cp:contentStatus/>
</cp:coreProperties>
</file>