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4900" windowHeight="12270" activeTab="0"/>
  </bookViews>
  <sheets>
    <sheet name="長さ･距離変換表" sheetId="1" r:id="rId1"/>
    <sheet name="面積単位変換表" sheetId="2" r:id="rId2"/>
    <sheet name="質量単位変換表" sheetId="3" r:id="rId3"/>
  </sheets>
  <definedNames>
    <definedName name="_xlnm.Print_Area" localSheetId="2">'質量単位変換表'!$B$2:$H$17</definedName>
    <definedName name="_xlnm.Print_Area" localSheetId="0">'長さ･距離変換表'!$B$2:$H$24</definedName>
    <definedName name="_xlnm.Print_Area" localSheetId="1">'面積単位変換表'!$B$2:$H$17</definedName>
  </definedNames>
  <calcPr fullCalcOnLoad="1"/>
</workbook>
</file>

<file path=xl/comments1.xml><?xml version="1.0" encoding="utf-8"?>
<comments xmlns="http://schemas.openxmlformats.org/spreadsheetml/2006/main">
  <authors>
    <author>文雄</author>
    <author>中野文雄</author>
  </authors>
  <commentList>
    <comment ref="J8" authorId="0">
      <text>
        <r>
          <rPr>
            <sz val="12"/>
            <rFont val="ＭＳ Ｐゴシック"/>
            <family val="3"/>
          </rPr>
          <t>12分の1フィート
36分の1ヤード</t>
        </r>
      </text>
    </comment>
    <comment ref="J11" authorId="0">
      <text>
        <r>
          <rPr>
            <sz val="12"/>
            <rFont val="ＭＳ Ｐゴシック"/>
            <family val="3"/>
          </rPr>
          <t>12インチ
3分の1ヤード</t>
        </r>
      </text>
    </comment>
    <comment ref="J14" authorId="0">
      <text>
        <r>
          <rPr>
            <sz val="12"/>
            <rFont val="ＭＳ Ｐゴシック"/>
            <family val="3"/>
          </rPr>
          <t>36インチ
3フィート</t>
        </r>
      </text>
    </comment>
    <comment ref="J15" authorId="0">
      <text>
        <r>
          <rPr>
            <sz val="12"/>
            <rFont val="ＭＳ Ｐゴシック"/>
            <family val="3"/>
          </rPr>
          <t>1760ヤード</t>
        </r>
      </text>
    </comment>
    <comment ref="I15" authorId="0">
      <text>
        <r>
          <rPr>
            <sz val="12"/>
            <rFont val="ＭＳ Ｐゴシック"/>
            <family val="3"/>
          </rPr>
          <t>マイルは</t>
        </r>
        <r>
          <rPr>
            <sz val="12"/>
            <color indexed="10"/>
            <rFont val="ＭＳ Ｐゴシック"/>
            <family val="3"/>
          </rPr>
          <t>陸上の距離</t>
        </r>
        <r>
          <rPr>
            <sz val="12"/>
            <rFont val="ＭＳ Ｐゴシック"/>
            <family val="3"/>
          </rPr>
          <t xml:space="preserve">に用いる単位と、
</t>
        </r>
        <r>
          <rPr>
            <sz val="12"/>
            <color indexed="10"/>
            <rFont val="ＭＳ Ｐゴシック"/>
            <family val="3"/>
          </rPr>
          <t>海上（船）や空中（飛行機）の距離</t>
        </r>
        <r>
          <rPr>
            <sz val="12"/>
            <rFont val="ＭＳ Ｐゴシック"/>
            <family val="3"/>
          </rPr>
          <t>単位の
二通りあって、二つを区別するために
後者をノーティカルマイル(＝海里)と現す。</t>
        </r>
      </text>
    </comment>
    <comment ref="G5" authorId="0">
      <text>
        <r>
          <rPr>
            <sz val="12"/>
            <rFont val="ＭＳ Ｐゴシック"/>
            <family val="3"/>
          </rPr>
          <t xml:space="preserve">小数点以下4桁以降は
</t>
        </r>
        <r>
          <rPr>
            <sz val="12"/>
            <color indexed="10"/>
            <rFont val="ＭＳ Ｐゴシック"/>
            <family val="3"/>
          </rPr>
          <t>0表示</t>
        </r>
        <r>
          <rPr>
            <sz val="12"/>
            <rFont val="ＭＳ Ｐゴシック"/>
            <family val="3"/>
          </rPr>
          <t>になります。</t>
        </r>
      </text>
    </comment>
    <comment ref="C5" authorId="0">
      <text>
        <r>
          <rPr>
            <sz val="12"/>
            <color indexed="12"/>
            <rFont val="ＭＳ Ｐゴシック"/>
            <family val="3"/>
          </rPr>
          <t>入力は数値のみ</t>
        </r>
      </text>
    </comment>
    <comment ref="F8" authorId="0">
      <text>
        <r>
          <rPr>
            <sz val="12"/>
            <color indexed="12"/>
            <rFont val="ＭＳ Ｐゴシック"/>
            <family val="3"/>
          </rPr>
          <t>1インチ＝0.0254m
で計算</t>
        </r>
      </text>
    </comment>
    <comment ref="E8" authorId="0">
      <text>
        <r>
          <rPr>
            <sz val="12"/>
            <color indexed="12"/>
            <rFont val="ＭＳ Ｐゴシック"/>
            <family val="3"/>
          </rPr>
          <t>1キロメートル＝1,000m
で計算</t>
        </r>
      </text>
    </comment>
    <comment ref="G8" authorId="0">
      <text>
        <r>
          <rPr>
            <sz val="12"/>
            <color indexed="12"/>
            <rFont val="ＭＳ Ｐゴシック"/>
            <family val="3"/>
          </rPr>
          <t>1フィート＝0.3048m
で計算</t>
        </r>
      </text>
    </comment>
    <comment ref="H11" authorId="0">
      <text>
        <r>
          <rPr>
            <sz val="12"/>
            <color indexed="12"/>
            <rFont val="ＭＳ Ｐゴシック"/>
            <family val="3"/>
          </rPr>
          <t>1海里＝1,852.0m
で計算</t>
        </r>
      </text>
    </comment>
    <comment ref="F11" authorId="0">
      <text>
        <r>
          <rPr>
            <sz val="12"/>
            <color indexed="12"/>
            <rFont val="ＭＳ Ｐゴシック"/>
            <family val="3"/>
          </rPr>
          <t>1間＝1.8182m
で計算</t>
        </r>
      </text>
    </comment>
    <comment ref="E11" authorId="0">
      <text>
        <r>
          <rPr>
            <sz val="12"/>
            <color indexed="12"/>
            <rFont val="ＭＳ Ｐゴシック"/>
            <family val="3"/>
          </rPr>
          <t>1尺＝0.30303ｍ
で計算</t>
        </r>
      </text>
    </comment>
    <comment ref="D11" authorId="0">
      <text>
        <r>
          <rPr>
            <sz val="12"/>
            <color indexed="12"/>
            <rFont val="ＭＳ Ｐゴシック"/>
            <family val="3"/>
          </rPr>
          <t>1マイ＝1,609.3440m
で計算</t>
        </r>
      </text>
    </comment>
    <comment ref="C11" authorId="0">
      <text>
        <r>
          <rPr>
            <sz val="12"/>
            <color indexed="12"/>
            <rFont val="ＭＳ Ｐゴシック"/>
            <family val="3"/>
          </rPr>
          <t>1ヤード＝0.9144m
で計算</t>
        </r>
      </text>
    </comment>
    <comment ref="C8" authorId="0">
      <text>
        <r>
          <rPr>
            <sz val="12"/>
            <color indexed="12"/>
            <rFont val="ＭＳ Ｐゴシック"/>
            <family val="3"/>
          </rPr>
          <t>1センチ＝0.01m
で計算</t>
        </r>
      </text>
    </comment>
    <comment ref="G11" authorId="0">
      <text>
        <r>
          <rPr>
            <sz val="12"/>
            <color indexed="12"/>
            <rFont val="ＭＳ Ｐゴシック"/>
            <family val="3"/>
          </rPr>
          <t>1里＝3,927.2m
で計算</t>
        </r>
      </text>
    </comment>
    <comment ref="B5" authorId="1">
      <text>
        <r>
          <rPr>
            <sz val="12"/>
            <color indexed="12"/>
            <rFont val="ＭＳ Ｐゴシック"/>
            <family val="3"/>
          </rPr>
          <t>分子</t>
        </r>
        <r>
          <rPr>
            <sz val="12"/>
            <rFont val="ＭＳ Ｐゴシック"/>
            <family val="3"/>
          </rPr>
          <t xml:space="preserve">
分数の場合ここに分子を入れる</t>
        </r>
      </text>
    </comment>
    <comment ref="B6" authorId="1">
      <text>
        <r>
          <rPr>
            <sz val="12"/>
            <color indexed="12"/>
            <rFont val="ＭＳ Ｐゴシック"/>
            <family val="3"/>
          </rPr>
          <t>分母</t>
        </r>
        <r>
          <rPr>
            <sz val="12"/>
            <rFont val="ＭＳ Ｐゴシック"/>
            <family val="3"/>
          </rPr>
          <t xml:space="preserve">
分数の場合ここに分母を入れる</t>
        </r>
      </text>
    </comment>
  </commentList>
</comments>
</file>

<file path=xl/comments2.xml><?xml version="1.0" encoding="utf-8"?>
<comments xmlns="http://schemas.openxmlformats.org/spreadsheetml/2006/main">
  <authors>
    <author>文雄</author>
    <author>中野文雄</author>
  </authors>
  <commentList>
    <comment ref="H5" authorId="0">
      <text>
        <r>
          <rPr>
            <sz val="12"/>
            <rFont val="ＭＳ Ｐゴシック"/>
            <family val="3"/>
          </rPr>
          <t xml:space="preserve">小数点以下4桁以降は
</t>
        </r>
        <r>
          <rPr>
            <sz val="12"/>
            <color indexed="10"/>
            <rFont val="ＭＳ Ｐゴシック"/>
            <family val="3"/>
          </rPr>
          <t>0表示</t>
        </r>
        <r>
          <rPr>
            <sz val="12"/>
            <rFont val="ＭＳ Ｐゴシック"/>
            <family val="3"/>
          </rPr>
          <t>になります。</t>
        </r>
      </text>
    </comment>
    <comment ref="J7" authorId="0">
      <text>
        <r>
          <rPr>
            <sz val="12"/>
            <rFont val="ＭＳ Ｐゴシック"/>
            <family val="3"/>
          </rPr>
          <t>6尺×6尺
１尺＝10/33m</t>
        </r>
      </text>
    </comment>
    <comment ref="J8" authorId="0">
      <text>
        <r>
          <rPr>
            <sz val="12"/>
            <rFont val="ＭＳ Ｐゴシック"/>
            <family val="3"/>
          </rPr>
          <t>30坪</t>
        </r>
      </text>
    </comment>
    <comment ref="J11" authorId="0">
      <text>
        <r>
          <rPr>
            <sz val="12"/>
            <rFont val="ＭＳ Ｐゴシック"/>
            <family val="3"/>
          </rPr>
          <t>10畝</t>
        </r>
      </text>
    </comment>
    <comment ref="J14" authorId="0">
      <text>
        <r>
          <rPr>
            <sz val="12"/>
            <rFont val="ＭＳ Ｐゴシック"/>
            <family val="3"/>
          </rPr>
          <t>10反</t>
        </r>
      </text>
    </comment>
    <comment ref="H11" authorId="0">
      <text>
        <r>
          <rPr>
            <sz val="12"/>
            <color indexed="10"/>
            <rFont val="ＭＳ Ｐゴシック"/>
            <family val="3"/>
          </rPr>
          <t>東京ドームの広さ
＝</t>
        </r>
        <r>
          <rPr>
            <sz val="12"/>
            <color indexed="12"/>
            <rFont val="ＭＳ Ｐゴシック"/>
            <family val="3"/>
          </rPr>
          <t>46,755㎡で計算</t>
        </r>
      </text>
    </comment>
    <comment ref="G11" authorId="0">
      <text>
        <r>
          <rPr>
            <sz val="12"/>
            <color indexed="12"/>
            <rFont val="ＭＳ Ｐゴシック"/>
            <family val="3"/>
          </rPr>
          <t>１エーカー＝
4,046.856422㎡
で計算</t>
        </r>
      </text>
    </comment>
    <comment ref="F11" authorId="0">
      <text>
        <r>
          <rPr>
            <sz val="12"/>
            <color indexed="12"/>
            <rFont val="ＭＳ Ｐゴシック"/>
            <family val="3"/>
          </rPr>
          <t>１ヤード＝
0.83612736㎡
で計算</t>
        </r>
      </text>
    </comment>
    <comment ref="E11" authorId="0">
      <text>
        <r>
          <rPr>
            <sz val="12"/>
            <color indexed="12"/>
            <rFont val="ＭＳ Ｐゴシック"/>
            <family val="3"/>
          </rPr>
          <t>１平方マイル＝
2,589,988.110336㎡
で計算</t>
        </r>
      </text>
    </comment>
    <comment ref="D11" authorId="0">
      <text>
        <r>
          <rPr>
            <sz val="12"/>
            <color indexed="12"/>
            <rFont val="ＭＳ Ｐゴシック"/>
            <family val="3"/>
          </rPr>
          <t>１アール＝100.0㎡
で計算</t>
        </r>
      </text>
    </comment>
    <comment ref="C11" authorId="0">
      <text>
        <r>
          <rPr>
            <sz val="12"/>
            <color indexed="12"/>
            <rFont val="ＭＳ Ｐゴシック"/>
            <family val="3"/>
          </rPr>
          <t>1平方インチ＝0.0006451㎡
で計算</t>
        </r>
      </text>
    </comment>
    <comment ref="D8" authorId="0">
      <text>
        <r>
          <rPr>
            <sz val="12"/>
            <color indexed="12"/>
            <rFont val="ＭＳ Ｐゴシック"/>
            <family val="3"/>
          </rPr>
          <t>1㎢＝10,000,000㎡
で計算</t>
        </r>
      </text>
    </comment>
    <comment ref="E8" authorId="0">
      <text>
        <r>
          <rPr>
            <sz val="12"/>
            <color indexed="12"/>
            <rFont val="ＭＳ Ｐゴシック"/>
            <family val="3"/>
          </rPr>
          <t>1坪＝3.305785㎡
で計算</t>
        </r>
      </text>
    </comment>
    <comment ref="F8" authorId="0">
      <text>
        <r>
          <rPr>
            <sz val="12"/>
            <color indexed="12"/>
            <rFont val="ＭＳ Ｐゴシック"/>
            <family val="3"/>
          </rPr>
          <t>1畝＝99.17355㎡
で計算</t>
        </r>
      </text>
    </comment>
    <comment ref="G8" authorId="0">
      <text>
        <r>
          <rPr>
            <sz val="12"/>
            <color indexed="12"/>
            <rFont val="ＭＳ Ｐゴシック"/>
            <family val="3"/>
          </rPr>
          <t>1反＝991.73550㎡
で計算</t>
        </r>
      </text>
    </comment>
    <comment ref="H8" authorId="0">
      <text>
        <r>
          <rPr>
            <sz val="12"/>
            <color indexed="12"/>
            <rFont val="ＭＳ Ｐゴシック"/>
            <family val="3"/>
          </rPr>
          <t>1町＝9,917.3550㎡
で計算</t>
        </r>
      </text>
    </comment>
    <comment ref="B5" authorId="1">
      <text>
        <r>
          <rPr>
            <sz val="12"/>
            <color indexed="12"/>
            <rFont val="ＭＳ Ｐゴシック"/>
            <family val="3"/>
          </rPr>
          <t>分子</t>
        </r>
        <r>
          <rPr>
            <sz val="12"/>
            <rFont val="ＭＳ Ｐゴシック"/>
            <family val="3"/>
          </rPr>
          <t xml:space="preserve">
分数の場合ここに分子を入れる</t>
        </r>
      </text>
    </comment>
    <comment ref="B6" authorId="1">
      <text>
        <r>
          <rPr>
            <sz val="12"/>
            <color indexed="12"/>
            <rFont val="ＭＳ Ｐゴシック"/>
            <family val="3"/>
          </rPr>
          <t>分母</t>
        </r>
        <r>
          <rPr>
            <sz val="12"/>
            <rFont val="ＭＳ Ｐゴシック"/>
            <family val="3"/>
          </rPr>
          <t xml:space="preserve">
分数の場合ここに分母を入れる</t>
        </r>
      </text>
    </comment>
    <comment ref="C5" authorId="0">
      <text>
        <r>
          <rPr>
            <sz val="12"/>
            <color indexed="12"/>
            <rFont val="ＭＳ Ｐゴシック"/>
            <family val="3"/>
          </rPr>
          <t>入力は数値のみ</t>
        </r>
      </text>
    </comment>
  </commentList>
</comments>
</file>

<file path=xl/comments3.xml><?xml version="1.0" encoding="utf-8"?>
<comments xmlns="http://schemas.openxmlformats.org/spreadsheetml/2006/main">
  <authors>
    <author>文雄</author>
    <author>中野文雄</author>
  </authors>
  <commentList>
    <comment ref="G5" authorId="0">
      <text>
        <r>
          <rPr>
            <sz val="12"/>
            <rFont val="ＭＳ Ｐゴシック"/>
            <family val="3"/>
          </rPr>
          <t xml:space="preserve">小数点以下4桁以降は
</t>
        </r>
        <r>
          <rPr>
            <sz val="12"/>
            <color indexed="10"/>
            <rFont val="ＭＳ Ｐゴシック"/>
            <family val="3"/>
          </rPr>
          <t>0表示</t>
        </r>
        <r>
          <rPr>
            <sz val="12"/>
            <rFont val="ＭＳ Ｐゴシック"/>
            <family val="3"/>
          </rPr>
          <t>になります。</t>
        </r>
      </text>
    </comment>
    <comment ref="J8" authorId="0">
      <text>
        <r>
          <rPr>
            <sz val="12"/>
            <rFont val="ＭＳ Ｐゴシック"/>
            <family val="3"/>
          </rPr>
          <t>1,000分の1貫</t>
        </r>
      </text>
    </comment>
    <comment ref="J11" authorId="0">
      <text>
        <r>
          <rPr>
            <sz val="12"/>
            <rFont val="ＭＳ Ｐゴシック"/>
            <family val="3"/>
          </rPr>
          <t>160匁</t>
        </r>
      </text>
    </comment>
    <comment ref="J15" authorId="0">
      <text>
        <r>
          <rPr>
            <sz val="12"/>
            <rFont val="ＭＳ Ｐゴシック"/>
            <family val="3"/>
          </rPr>
          <t>16分の1ポンド</t>
        </r>
      </text>
    </comment>
    <comment ref="I16" authorId="0">
      <text>
        <r>
          <rPr>
            <sz val="12"/>
            <rFont val="ＭＳ Ｐゴシック"/>
            <family val="3"/>
          </rPr>
          <t>貴金属の重さを表す単位</t>
        </r>
      </text>
    </comment>
    <comment ref="E11" authorId="0">
      <text>
        <r>
          <rPr>
            <sz val="12"/>
            <rFont val="ＭＳ Ｐゴシック"/>
            <family val="3"/>
          </rPr>
          <t xml:space="preserve">貴金属の重さを表す単位
</t>
        </r>
        <r>
          <rPr>
            <sz val="12"/>
            <color indexed="12"/>
            <rFont val="ＭＳ Ｐゴシック"/>
            <family val="3"/>
          </rPr>
          <t>1トロイオンス＝31.103g
で計算</t>
        </r>
      </text>
    </comment>
    <comment ref="C11" authorId="0">
      <text>
        <r>
          <rPr>
            <sz val="12"/>
            <color indexed="12"/>
            <rFont val="ＭＳ Ｐゴシック"/>
            <family val="3"/>
          </rPr>
          <t>１ポンド＝453.592g
で計算</t>
        </r>
      </text>
    </comment>
    <comment ref="D11" authorId="0">
      <text>
        <r>
          <rPr>
            <sz val="12"/>
            <color indexed="12"/>
            <rFont val="ＭＳ Ｐゴシック"/>
            <family val="3"/>
          </rPr>
          <t>1オンス＝28.350g
で計算</t>
        </r>
      </text>
    </comment>
    <comment ref="F11" authorId="0">
      <text>
        <r>
          <rPr>
            <sz val="12"/>
            <color indexed="12"/>
            <rFont val="ＭＳ Ｐゴシック"/>
            <family val="3"/>
          </rPr>
          <t>1カラット＝0.2g
で計算</t>
        </r>
      </text>
    </comment>
    <comment ref="D8" authorId="0">
      <text>
        <r>
          <rPr>
            <sz val="12"/>
            <color indexed="12"/>
            <rFont val="ＭＳ Ｐゴシック"/>
            <family val="3"/>
          </rPr>
          <t>1kg=1,000g
で計算</t>
        </r>
      </text>
    </comment>
    <comment ref="E8" authorId="0">
      <text>
        <r>
          <rPr>
            <sz val="12"/>
            <color indexed="12"/>
            <rFont val="ＭＳ Ｐゴシック"/>
            <family val="3"/>
          </rPr>
          <t>１貫＝3,750.0g
で計算</t>
        </r>
      </text>
    </comment>
    <comment ref="F8" authorId="0">
      <text>
        <r>
          <rPr>
            <sz val="12"/>
            <color indexed="12"/>
            <rFont val="ＭＳ Ｐゴシック"/>
            <family val="3"/>
          </rPr>
          <t>1匁＝3.750g
で計算</t>
        </r>
      </text>
    </comment>
    <comment ref="G8" authorId="0">
      <text>
        <r>
          <rPr>
            <sz val="12"/>
            <color indexed="12"/>
            <rFont val="ＭＳ Ｐゴシック"/>
            <family val="3"/>
          </rPr>
          <t>1斤＝600g
で計算</t>
        </r>
      </text>
    </comment>
    <comment ref="B5" authorId="1">
      <text>
        <r>
          <rPr>
            <sz val="12"/>
            <color indexed="12"/>
            <rFont val="ＭＳ Ｐゴシック"/>
            <family val="3"/>
          </rPr>
          <t>分子</t>
        </r>
        <r>
          <rPr>
            <sz val="12"/>
            <rFont val="ＭＳ Ｐゴシック"/>
            <family val="3"/>
          </rPr>
          <t xml:space="preserve">
分数の場合ここに分子を入れる</t>
        </r>
      </text>
    </comment>
    <comment ref="B6" authorId="1">
      <text>
        <r>
          <rPr>
            <sz val="12"/>
            <color indexed="12"/>
            <rFont val="ＭＳ Ｐゴシック"/>
            <family val="3"/>
          </rPr>
          <t>分母</t>
        </r>
        <r>
          <rPr>
            <sz val="12"/>
            <rFont val="ＭＳ Ｐゴシック"/>
            <family val="3"/>
          </rPr>
          <t xml:space="preserve">
分数の場合ここに分母を入れる</t>
        </r>
      </text>
    </comment>
    <comment ref="C5" authorId="0">
      <text>
        <r>
          <rPr>
            <sz val="12"/>
            <color indexed="12"/>
            <rFont val="ＭＳ Ｐゴシック"/>
            <family val="3"/>
          </rPr>
          <t>入力は数値のみ</t>
        </r>
      </text>
    </comment>
  </commentList>
</comments>
</file>

<file path=xl/sharedStrings.xml><?xml version="1.0" encoding="utf-8"?>
<sst xmlns="http://schemas.openxmlformats.org/spreadsheetml/2006/main" count="154" uniqueCount="99">
  <si>
    <t>尺</t>
  </si>
  <si>
    <t>センチ</t>
  </si>
  <si>
    <t>単位</t>
  </si>
  <si>
    <t>海里</t>
  </si>
  <si>
    <t>メートル</t>
  </si>
  <si>
    <t>インチ</t>
  </si>
  <si>
    <t>フィート</t>
  </si>
  <si>
    <t>ヤード</t>
  </si>
  <si>
    <t>マイル</t>
  </si>
  <si>
    <t>間</t>
  </si>
  <si>
    <t>尺</t>
  </si>
  <si>
    <t>間</t>
  </si>
  <si>
    <t>キロメートル</t>
  </si>
  <si>
    <t>使い方</t>
  </si>
  <si>
    <t>現在の1メートルの定義は1982年に定められた、光が真空中を1秒間にすすむ距離の299,792,458分の1となっています。</t>
  </si>
  <si>
    <t>1メートルの単位は地球の北極から赤道まで（子午線）の距離の1000万分の1の長さで決められました。</t>
  </si>
  <si>
    <t>物知り</t>
  </si>
  <si>
    <t>光は真空中を秒速299,792,458メートル（秒速約30万km.）で進みます。</t>
  </si>
  <si>
    <t>g</t>
  </si>
  <si>
    <t>貫</t>
  </si>
  <si>
    <t>匁</t>
  </si>
  <si>
    <t>斤</t>
  </si>
  <si>
    <t>ポンド</t>
  </si>
  <si>
    <t>オンス</t>
  </si>
  <si>
    <t>カラット</t>
  </si>
  <si>
    <t>ポンド</t>
  </si>
  <si>
    <t>オンス</t>
  </si>
  <si>
    <t>トロイオンス</t>
  </si>
  <si>
    <t>カラット</t>
  </si>
  <si>
    <t>質量単位変換表</t>
  </si>
  <si>
    <t>距離単位変換表</t>
  </si>
  <si>
    <t>㎡</t>
  </si>
  <si>
    <t>坪</t>
  </si>
  <si>
    <t>エーカー</t>
  </si>
  <si>
    <t>平方マイル</t>
  </si>
  <si>
    <t>畝</t>
  </si>
  <si>
    <t>町</t>
  </si>
  <si>
    <t>アール</t>
  </si>
  <si>
    <t>反</t>
  </si>
  <si>
    <t>ドーム</t>
  </si>
  <si>
    <t>平方インチ</t>
  </si>
  <si>
    <t>平方ヤード</t>
  </si>
  <si>
    <t>面積単位変換表</t>
  </si>
  <si>
    <t>平方メートル</t>
  </si>
  <si>
    <t>平方キロメートル</t>
  </si>
  <si>
    <t>グラム</t>
  </si>
  <si>
    <t>キログラム</t>
  </si>
  <si>
    <t>グラム</t>
  </si>
  <si>
    <t>キログラム</t>
  </si>
  <si>
    <t>畝</t>
  </si>
  <si>
    <t>里</t>
  </si>
  <si>
    <t>里</t>
  </si>
  <si>
    <t>海里</t>
  </si>
  <si>
    <t>変換値</t>
  </si>
  <si>
    <t>間</t>
  </si>
  <si>
    <t>センチ</t>
  </si>
  <si>
    <t>メートル</t>
  </si>
  <si>
    <t>キロメートル</t>
  </si>
  <si>
    <t>インチ</t>
  </si>
  <si>
    <t>フィート</t>
  </si>
  <si>
    <t>ヤード</t>
  </si>
  <si>
    <t>マイル</t>
  </si>
  <si>
    <t>グラム</t>
  </si>
  <si>
    <t>キログラム</t>
  </si>
  <si>
    <t>ポンド</t>
  </si>
  <si>
    <t>オンス</t>
  </si>
  <si>
    <t>トロイオンス</t>
  </si>
  <si>
    <t>カラット</t>
  </si>
  <si>
    <t>町</t>
  </si>
  <si>
    <t>アール</t>
  </si>
  <si>
    <t>ドーム</t>
  </si>
  <si>
    <r>
      <t>小数点以下四捨五入表示</t>
    </r>
    <r>
      <rPr>
        <b/>
        <sz val="14"/>
        <color indexed="12"/>
        <rFont val="ＭＳ Ｐゴシック"/>
        <family val="3"/>
      </rPr>
      <t>⇒</t>
    </r>
  </si>
  <si>
    <r>
      <t>㎝</t>
    </r>
    <r>
      <rPr>
        <sz val="14"/>
        <rFont val="ＭＳ Ｐゴシック"/>
        <family val="3"/>
      </rPr>
      <t>に変換表示</t>
    </r>
  </si>
  <si>
    <r>
      <t>m.</t>
    </r>
    <r>
      <rPr>
        <sz val="14"/>
        <rFont val="ＭＳ Ｐゴシック"/>
        <family val="3"/>
      </rPr>
      <t>に変換表示</t>
    </r>
  </si>
  <si>
    <r>
      <t>km.</t>
    </r>
    <r>
      <rPr>
        <sz val="14"/>
        <rFont val="ＭＳ Ｐゴシック"/>
        <family val="3"/>
      </rPr>
      <t>に変換表示</t>
    </r>
  </si>
  <si>
    <t>メートル</t>
  </si>
  <si>
    <t>キロメートル</t>
  </si>
  <si>
    <t>インチ</t>
  </si>
  <si>
    <t>フィート</t>
  </si>
  <si>
    <t>マイル</t>
  </si>
  <si>
    <t>ヤード</t>
  </si>
  <si>
    <r>
      <t xml:space="preserve">㎠ </t>
    </r>
    <r>
      <rPr>
        <sz val="14"/>
        <rFont val="ＭＳ Ｐゴシック"/>
        <family val="3"/>
      </rPr>
      <t>に変換表示</t>
    </r>
  </si>
  <si>
    <r>
      <t xml:space="preserve">㎡ </t>
    </r>
    <r>
      <rPr>
        <sz val="14"/>
        <rFont val="ＭＳ Ｐゴシック"/>
        <family val="3"/>
      </rPr>
      <t>に変換表示</t>
    </r>
  </si>
  <si>
    <r>
      <t xml:space="preserve">坪 </t>
    </r>
    <r>
      <rPr>
        <sz val="14"/>
        <rFont val="ＭＳ Ｐゴシック"/>
        <family val="3"/>
      </rPr>
      <t>に変換表示</t>
    </r>
  </si>
  <si>
    <r>
      <t>ﾄﾞｰﾑ</t>
    </r>
    <r>
      <rPr>
        <sz val="14"/>
        <rFont val="ＭＳ Ｐゴシック"/>
        <family val="3"/>
      </rPr>
      <t xml:space="preserve"> に変換表示</t>
    </r>
  </si>
  <si>
    <t>アール</t>
  </si>
  <si>
    <t>エーカー</t>
  </si>
  <si>
    <t>ドーム</t>
  </si>
  <si>
    <r>
      <t xml:space="preserve">g </t>
    </r>
    <r>
      <rPr>
        <sz val="14"/>
        <rFont val="ＭＳ Ｐゴシック"/>
        <family val="3"/>
      </rPr>
      <t>に変換表示</t>
    </r>
  </si>
  <si>
    <r>
      <t xml:space="preserve">㎏ </t>
    </r>
    <r>
      <rPr>
        <sz val="14"/>
        <rFont val="ＭＳ Ｐゴシック"/>
        <family val="3"/>
      </rPr>
      <t>に変換表示</t>
    </r>
  </si>
  <si>
    <r>
      <t>ﾎﾟﾝﾄﾞ</t>
    </r>
    <r>
      <rPr>
        <sz val="14"/>
        <rFont val="ＭＳ Ｐゴシック"/>
        <family val="3"/>
      </rPr>
      <t xml:space="preserve"> に変換表示</t>
    </r>
  </si>
  <si>
    <t>トロイオンス</t>
  </si>
  <si>
    <t>数値</t>
  </si>
  <si>
    <r>
      <t>入力は黄色のセルだけです。</t>
    </r>
    <r>
      <rPr>
        <b/>
        <sz val="12"/>
        <color indexed="10"/>
        <rFont val="ＭＳ Ｐゴシック"/>
        <family val="3"/>
      </rPr>
      <t>数値</t>
    </r>
    <r>
      <rPr>
        <sz val="11"/>
        <rFont val="ＭＳ Ｐゴシック"/>
        <family val="3"/>
      </rPr>
      <t>に変換したい</t>
    </r>
    <r>
      <rPr>
        <sz val="11"/>
        <color indexed="10"/>
        <rFont val="ＭＳ Ｐゴシック"/>
        <family val="3"/>
      </rPr>
      <t>数</t>
    </r>
    <r>
      <rPr>
        <sz val="11"/>
        <rFont val="ＭＳ Ｐゴシック"/>
        <family val="3"/>
      </rPr>
      <t>を入れて、</t>
    </r>
    <r>
      <rPr>
        <b/>
        <sz val="12"/>
        <color indexed="12"/>
        <rFont val="ＭＳ Ｐゴシック"/>
        <family val="3"/>
      </rPr>
      <t>単位</t>
    </r>
    <r>
      <rPr>
        <sz val="11"/>
        <color indexed="12"/>
        <rFont val="ＭＳ Ｐゴシック"/>
        <family val="3"/>
      </rPr>
      <t>はクリックして</t>
    </r>
    <r>
      <rPr>
        <b/>
        <sz val="12"/>
        <color indexed="55"/>
        <rFont val="ＭＳ Ｐゴシック"/>
        <family val="3"/>
      </rPr>
      <t>▼</t>
    </r>
    <r>
      <rPr>
        <sz val="12"/>
        <color indexed="12"/>
        <rFont val="ＭＳ Ｐゴシック"/>
        <family val="3"/>
      </rPr>
      <t>から選択する</t>
    </r>
    <r>
      <rPr>
        <sz val="11"/>
        <rFont val="ＭＳ Ｐゴシック"/>
        <family val="3"/>
      </rPr>
      <t>。</t>
    </r>
  </si>
  <si>
    <r>
      <t>数値</t>
    </r>
    <r>
      <rPr>
        <sz val="11"/>
        <rFont val="ＭＳ Ｐゴシック"/>
        <family val="3"/>
      </rPr>
      <t>に入力した</t>
    </r>
    <r>
      <rPr>
        <sz val="11"/>
        <color indexed="10"/>
        <rFont val="ＭＳ Ｐゴシック"/>
        <family val="3"/>
      </rPr>
      <t>数と</t>
    </r>
    <r>
      <rPr>
        <sz val="11"/>
        <rFont val="ＭＳ Ｐゴシック"/>
        <family val="3"/>
      </rPr>
      <t>、</t>
    </r>
    <r>
      <rPr>
        <b/>
        <sz val="12"/>
        <color indexed="12"/>
        <rFont val="ＭＳ Ｐゴシック"/>
        <family val="3"/>
      </rPr>
      <t>単位</t>
    </r>
    <r>
      <rPr>
        <sz val="11"/>
        <rFont val="ＭＳ Ｐゴシック"/>
        <family val="3"/>
      </rPr>
      <t>に入力した</t>
    </r>
    <r>
      <rPr>
        <sz val="11"/>
        <color indexed="12"/>
        <rFont val="ＭＳ Ｐゴシック"/>
        <family val="3"/>
      </rPr>
      <t>単位</t>
    </r>
    <r>
      <rPr>
        <sz val="11"/>
        <rFont val="ＭＳ Ｐゴシック"/>
        <family val="3"/>
      </rPr>
      <t>を</t>
    </r>
    <r>
      <rPr>
        <b/>
        <u val="single"/>
        <sz val="11"/>
        <rFont val="ＭＳ Ｐゴシック"/>
        <family val="3"/>
      </rPr>
      <t>センチ・メートル・キロメートル…等</t>
    </r>
    <r>
      <rPr>
        <sz val="11"/>
        <rFont val="ＭＳ Ｐゴシック"/>
        <family val="3"/>
      </rPr>
      <t>各単位に変換した数が表示されます。</t>
    </r>
  </si>
  <si>
    <r>
      <rPr>
        <sz val="11"/>
        <rFont val="ＭＳ Ｐゴシック"/>
        <family val="3"/>
      </rPr>
      <t>入力した</t>
    </r>
    <r>
      <rPr>
        <sz val="14"/>
        <color indexed="10"/>
        <rFont val="ＭＳ Ｐゴシック"/>
        <family val="3"/>
      </rPr>
      <t>数を</t>
    </r>
    <r>
      <rPr>
        <sz val="11"/>
        <rFont val="ＭＳ Ｐゴシック"/>
        <family val="3"/>
      </rPr>
      <t>、</t>
    </r>
    <r>
      <rPr>
        <b/>
        <u val="single"/>
        <sz val="11"/>
        <rFont val="ＭＳ Ｐゴシック"/>
        <family val="3"/>
      </rPr>
      <t>平方メートル・平方キロメートル・坪・畝…等</t>
    </r>
    <r>
      <rPr>
        <sz val="11"/>
        <rFont val="ＭＳ Ｐゴシック"/>
        <family val="3"/>
      </rPr>
      <t>、選択した数</t>
    </r>
    <r>
      <rPr>
        <sz val="14"/>
        <color indexed="48"/>
        <rFont val="ＭＳ Ｐゴシック"/>
        <family val="3"/>
      </rPr>
      <t>単位</t>
    </r>
    <r>
      <rPr>
        <sz val="11"/>
        <rFont val="ＭＳ Ｐゴシック"/>
        <family val="3"/>
      </rPr>
      <t>に変換した数が表示されます。</t>
    </r>
  </si>
  <si>
    <r>
      <rPr>
        <sz val="11"/>
        <rFont val="ＭＳ Ｐゴシック"/>
        <family val="3"/>
      </rPr>
      <t>入力した</t>
    </r>
    <r>
      <rPr>
        <b/>
        <sz val="14"/>
        <color indexed="10"/>
        <rFont val="ＭＳ Ｐゴシック"/>
        <family val="3"/>
      </rPr>
      <t>数</t>
    </r>
    <r>
      <rPr>
        <sz val="11"/>
        <color indexed="10"/>
        <rFont val="ＭＳ Ｐゴシック"/>
        <family val="3"/>
      </rPr>
      <t>を</t>
    </r>
    <r>
      <rPr>
        <sz val="11"/>
        <rFont val="ＭＳ Ｐゴシック"/>
        <family val="3"/>
      </rPr>
      <t>、</t>
    </r>
    <r>
      <rPr>
        <b/>
        <u val="single"/>
        <sz val="11"/>
        <color indexed="48"/>
        <rFont val="ＭＳ Ｐゴシック"/>
        <family val="3"/>
      </rPr>
      <t>グラム・キログラム・貫・匁…</t>
    </r>
    <r>
      <rPr>
        <b/>
        <u val="single"/>
        <sz val="11"/>
        <rFont val="ＭＳ Ｐゴシック"/>
        <family val="3"/>
      </rPr>
      <t>等</t>
    </r>
    <r>
      <rPr>
        <sz val="11"/>
        <rFont val="ＭＳ Ｐゴシック"/>
        <family val="3"/>
      </rPr>
      <t>、選択した</t>
    </r>
    <r>
      <rPr>
        <b/>
        <sz val="14"/>
        <color indexed="48"/>
        <rFont val="ＭＳ Ｐゴシック"/>
        <family val="3"/>
      </rPr>
      <t>単位</t>
    </r>
    <r>
      <rPr>
        <sz val="11"/>
        <rFont val="ＭＳ Ｐゴシック"/>
        <family val="3"/>
      </rPr>
      <t>に変換した数が表示されます。</t>
    </r>
  </si>
  <si>
    <t>※このシートはサンプルのため5以上の数は入力できません</t>
  </si>
  <si>
    <t>エーカー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</si>
</sst>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);[Red]\(0.00000\)"/>
    <numFmt numFmtId="177" formatCode="0.0000_);[Red]\(0.0000\)"/>
    <numFmt numFmtId="178" formatCode="0.00_);[Red]\(0.00\)"/>
    <numFmt numFmtId="179" formatCode="#,##0.000_);[Red]\(#,##0.000\)"/>
    <numFmt numFmtId="180" formatCode="#,##0.0_);[Red]\(#,##0.0\)"/>
    <numFmt numFmtId="181" formatCode="#,##0.0_ "/>
    <numFmt numFmtId="182" formatCode="#,##0.00_ "/>
    <numFmt numFmtId="183" formatCode="#,000.000&quot;Kg&quot;"/>
    <numFmt numFmtId="184" formatCode="#,000.0&quot;g&quot;"/>
    <numFmt numFmtId="185" formatCode="#,##0.00&quot;cm.&quot;"/>
    <numFmt numFmtId="186" formatCode="#,##0.0000&quot;m&quot;"/>
    <numFmt numFmtId="187" formatCode="#,##0.000&quot;Km&quot;"/>
    <numFmt numFmtId="188" formatCode="#,##0.000&quot;Kg&quot;"/>
    <numFmt numFmtId="189" formatCode="#,##0.000&quot;ﾎﾟﾝﾄﾞ&quot;"/>
    <numFmt numFmtId="190" formatCode="#,##0.00_);[Red]\(#,##0.00\)"/>
    <numFmt numFmtId="191" formatCode="#,##0.000&quot;g&quot;"/>
    <numFmt numFmtId="192" formatCode="#,##0.00000_);[Red]\(#,##0.00000\)"/>
    <numFmt numFmtId="193" formatCode="#,##0.000000_);[Red]\(#,##0.000000\)"/>
    <numFmt numFmtId="194" formatCode="#,##0.000000&quot;坪&quot;"/>
    <numFmt numFmtId="195" formatCode="#,##0.000000&quot;㎡&quot;"/>
    <numFmt numFmtId="196" formatCode="#,##0.00000_ "/>
    <numFmt numFmtId="197" formatCode="#,##0.0000000_ "/>
    <numFmt numFmtId="198" formatCode="#,##0.000&quot;㎠&quot;"/>
    <numFmt numFmtId="199" formatCode="#,##0.00000000_ "/>
    <numFmt numFmtId="200" formatCode="#,##0&quot;坪&quot;"/>
    <numFmt numFmtId="201" formatCode="#,##0&quot;㎡&quot;"/>
    <numFmt numFmtId="202" formatCode="#,##0&quot;㎠&quot;"/>
    <numFmt numFmtId="203" formatCode="#,##0&quot;ﾄﾞｰﾑ&quot;"/>
    <numFmt numFmtId="204" formatCode="#,##0.000000&quot;ﾄﾞｰﾑ&quot;"/>
    <numFmt numFmtId="205" formatCode="#,##0&quot;g&quot;"/>
    <numFmt numFmtId="206" formatCode="#,##0&quot;Kg&quot;"/>
    <numFmt numFmtId="207" formatCode="#,##0&quot;ﾎﾟﾝﾄﾞ&quot;"/>
    <numFmt numFmtId="208" formatCode="#,##0&quot;m&quot;"/>
    <numFmt numFmtId="209" formatCode="#,##0&quot;Km&quot;"/>
    <numFmt numFmtId="210" formatCode="#,##0.00&quot;cm&quot;"/>
    <numFmt numFmtId="211" formatCode="#,##0&quot;cm&quot;"/>
    <numFmt numFmtId="212" formatCode="#,##0.00&quot;ｲﾝﾁ&quot;"/>
    <numFmt numFmtId="213" formatCode="#,##0.00&quot;ﾌｨｰﾄ&quot;"/>
    <numFmt numFmtId="214" formatCode="#,##0.00&quot;ﾔｰﾄﾞ&quot;"/>
    <numFmt numFmtId="215" formatCode="#,##0.00&quot;ﾏｲﾙ&quot;"/>
    <numFmt numFmtId="216" formatCode="#,##0.00&quot;尺&quot;"/>
    <numFmt numFmtId="217" formatCode="#,##0.00&quot;間&quot;"/>
    <numFmt numFmtId="218" formatCode="#,##0.00&quot;里&quot;"/>
    <numFmt numFmtId="219" formatCode="#,##0.00&quot;海里&quot;"/>
    <numFmt numFmtId="220" formatCode="#,##0.00&quot;㎡&quot;"/>
    <numFmt numFmtId="221" formatCode="#,##0.00&quot;k㎡&quot;"/>
    <numFmt numFmtId="222" formatCode="#,##0.00&quot;坪&quot;"/>
    <numFmt numFmtId="223" formatCode="#,##0.00&quot;畝&quot;"/>
    <numFmt numFmtId="224" formatCode="#,##0.00&quot;反&quot;"/>
    <numFmt numFmtId="225" formatCode="#,##0.00&quot;町&quot;"/>
    <numFmt numFmtId="226" formatCode="#,##0&quot;平方ｲﾝﾁ&quot;"/>
    <numFmt numFmtId="227" formatCode="#,##0.00&quot;平方ﾏｲﾙ&quot;"/>
    <numFmt numFmtId="228" formatCode="#,##0.00&quot;平方ﾔｰﾄﾞ&quot;"/>
    <numFmt numFmtId="229" formatCode="#,##0.00&quot;ｴｰｶｰ&quot;"/>
    <numFmt numFmtId="230" formatCode="#,##0.00&quot;ﾄﾞｰﾑ&quot;"/>
    <numFmt numFmtId="231" formatCode="#,##0.00&quot;ｱｰﾙ &quot;"/>
    <numFmt numFmtId="232" formatCode="#,##0.000&quot;貫&quot;"/>
    <numFmt numFmtId="233" formatCode="#,000.00&quot;g&quot;"/>
    <numFmt numFmtId="234" formatCode="#,##0.00&quot;匁&quot;"/>
    <numFmt numFmtId="235" formatCode="#,##0.00&quot;斤&quot;"/>
    <numFmt numFmtId="236" formatCode="#,##0.00&quot;ｵﾝｽ&quot;"/>
    <numFmt numFmtId="237" formatCode="#,##0.00&quot;ﾄﾛｲｵﾝｽ&quot;"/>
    <numFmt numFmtId="238" formatCode="#,##0.00&quot;ｶﾗｯﾄ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6"/>
      <name val="ＭＳ Ｐゴシック"/>
      <family val="3"/>
    </font>
    <font>
      <sz val="12"/>
      <color indexed="53"/>
      <name val="HG丸ｺﾞｼｯｸM-PRO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53"/>
      <name val="HG丸ｺﾞｼｯｸM-PRO"/>
      <family val="3"/>
    </font>
    <font>
      <b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HG丸ｺﾞｼｯｸM-PRO"/>
      <family val="3"/>
    </font>
    <font>
      <b/>
      <sz val="14"/>
      <color indexed="12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5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1"/>
      <color indexed="48"/>
      <name val="ＭＳ Ｐゴシック"/>
      <family val="3"/>
    </font>
    <font>
      <sz val="14"/>
      <color indexed="48"/>
      <name val="ＭＳ Ｐゴシック"/>
      <family val="3"/>
    </font>
    <font>
      <b/>
      <sz val="14"/>
      <color indexed="48"/>
      <name val="ＭＳ Ｐゴシック"/>
      <family val="3"/>
    </font>
    <font>
      <sz val="14"/>
      <color indexed="12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rgb="FF3333FF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42"/>
      </patternFill>
    </fill>
    <fill>
      <patternFill patternType="lightGray">
        <fgColor indexed="41"/>
      </patternFill>
    </fill>
    <fill>
      <patternFill patternType="lightGray">
        <fgColor indexed="43"/>
      </patternFill>
    </fill>
    <fill>
      <patternFill patternType="lightGray">
        <fgColor indexed="27"/>
      </patternFill>
    </fill>
    <fill>
      <patternFill patternType="lightGray">
        <fgColor indexed="26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1"/>
      </left>
      <right>
        <color indexed="63"/>
      </right>
      <top style="thin">
        <color indexed="11"/>
      </top>
      <bottom style="double">
        <color indexed="11"/>
      </bottom>
    </border>
    <border>
      <left style="thin">
        <color indexed="11"/>
      </left>
      <right style="double">
        <color indexed="11"/>
      </right>
      <top style="slantDashDot">
        <color indexed="11"/>
      </top>
      <bottom style="thin">
        <color indexed="11"/>
      </bottom>
    </border>
    <border>
      <left style="double">
        <color indexed="11"/>
      </left>
      <right style="slantDashDot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 style="slantDashDot">
        <color indexed="11"/>
      </right>
      <top style="double">
        <color indexed="11"/>
      </top>
      <bottom style="thin">
        <color indexed="11"/>
      </bottom>
    </border>
    <border>
      <left style="thin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slantDashDot">
        <color indexed="11"/>
      </top>
      <bottom style="thin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slantDashDot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dashed">
        <color indexed="11"/>
      </left>
      <right style="dashed">
        <color indexed="11"/>
      </right>
      <top style="double">
        <color indexed="11"/>
      </top>
      <bottom style="slantDashDot">
        <color indexed="11"/>
      </bottom>
    </border>
    <border>
      <left style="dashed">
        <color indexed="11"/>
      </left>
      <right style="dashed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ashed">
        <color indexed="11"/>
      </right>
      <top>
        <color indexed="63"/>
      </top>
      <bottom style="double">
        <color indexed="11"/>
      </bottom>
    </border>
    <border>
      <left style="slantDashDot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slantDashDot">
        <color indexed="11"/>
      </left>
      <right style="thin">
        <color indexed="11"/>
      </right>
      <top>
        <color indexed="63"/>
      </top>
      <bottom style="double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double">
        <color indexed="11"/>
      </bottom>
    </border>
    <border>
      <left style="dashed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ashed">
        <color indexed="11"/>
      </left>
      <right style="dashed">
        <color indexed="11"/>
      </right>
      <top style="double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1"/>
      </left>
      <right style="double">
        <color indexed="11"/>
      </right>
      <top style="thin">
        <color indexed="11"/>
      </top>
      <bottom style="slantDashDot">
        <color indexed="11"/>
      </bottom>
    </border>
    <border>
      <left style="dashed">
        <color indexed="11"/>
      </left>
      <right style="double">
        <color indexed="11"/>
      </right>
      <top style="double">
        <color indexed="11"/>
      </top>
      <bottom style="slantDashDot">
        <color indexed="11"/>
      </bottom>
    </border>
    <border>
      <left style="slantDashDot">
        <color indexed="11"/>
      </left>
      <right style="thin">
        <color indexed="11"/>
      </right>
      <top style="double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double">
        <color indexed="11"/>
      </top>
      <bottom style="thin">
        <color indexed="11"/>
      </bottom>
    </border>
    <border>
      <left style="thin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thin">
        <color indexed="11"/>
      </left>
      <right style="double">
        <color indexed="11"/>
      </right>
      <top style="double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slantDashDot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slantDashDot">
        <color indexed="11"/>
      </top>
      <bottom style="thin">
        <color indexed="11"/>
      </bottom>
    </border>
    <border>
      <left style="slantDashDot">
        <color indexed="11"/>
      </left>
      <right style="thin">
        <color indexed="11"/>
      </right>
      <top style="slantDashDot">
        <color indexed="11"/>
      </top>
      <bottom style="thin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thin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double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double">
        <color indexed="11"/>
      </top>
      <bottom style="thin">
        <color indexed="11"/>
      </bottom>
    </border>
    <border>
      <left style="double">
        <color indexed="11"/>
      </left>
      <right style="slantDashDot">
        <color indexed="11"/>
      </right>
      <top>
        <color indexed="63"/>
      </top>
      <bottom style="thin">
        <color indexed="11"/>
      </bottom>
    </border>
    <border>
      <left style="double">
        <color indexed="11"/>
      </left>
      <right style="slantDashDot">
        <color indexed="11"/>
      </right>
      <top style="thin">
        <color indexed="11"/>
      </top>
      <bottom>
        <color indexed="63"/>
      </bottom>
    </border>
    <border>
      <left style="double">
        <color indexed="11"/>
      </left>
      <right style="slantDashDot">
        <color indexed="11"/>
      </right>
      <top style="thin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tt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tt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tt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tt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tt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tted">
        <color indexed="11"/>
      </bottom>
    </border>
    <border>
      <left style="double">
        <color indexed="11"/>
      </left>
      <right>
        <color indexed="63"/>
      </right>
      <top style="dotted">
        <color indexed="11"/>
      </top>
      <bottom style="dotted">
        <color indexed="11"/>
      </bottom>
    </border>
    <border>
      <left>
        <color indexed="63"/>
      </left>
      <right>
        <color indexed="63"/>
      </right>
      <top style="dotted">
        <color indexed="11"/>
      </top>
      <bottom style="dotted">
        <color indexed="11"/>
      </bottom>
    </border>
    <border>
      <left>
        <color indexed="63"/>
      </left>
      <right style="double">
        <color indexed="11"/>
      </right>
      <top style="dotted">
        <color indexed="11"/>
      </top>
      <bottom style="dotted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 style="dashed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 style="dashed">
        <color indexed="11"/>
      </right>
      <top style="double">
        <color indexed="11"/>
      </top>
      <bottom style="slantDashDot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Alignment="1">
      <alignment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Border="1" applyAlignment="1" applyProtection="1">
      <alignment horizontal="distributed" vertical="center"/>
      <protection/>
    </xf>
    <xf numFmtId="179" fontId="0" fillId="0" borderId="0" xfId="0" applyNumberFormat="1" applyFont="1" applyFill="1" applyBorder="1" applyAlignment="1" applyProtection="1">
      <alignment horizontal="distributed" vertical="center"/>
      <protection/>
    </xf>
    <xf numFmtId="180" fontId="0" fillId="0" borderId="0" xfId="0" applyNumberFormat="1" applyFont="1" applyFill="1" applyBorder="1" applyAlignment="1" applyProtection="1">
      <alignment horizontal="distributed" vertical="center"/>
      <protection/>
    </xf>
    <xf numFmtId="180" fontId="3" fillId="0" borderId="0" xfId="0" applyNumberFormat="1" applyFont="1" applyFill="1" applyBorder="1" applyAlignment="1" applyProtection="1">
      <alignment horizontal="distributed" vertical="center"/>
      <protection/>
    </xf>
    <xf numFmtId="183" fontId="2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85" fontId="0" fillId="0" borderId="0" xfId="0" applyNumberFormat="1" applyFill="1" applyBorder="1" applyAlignment="1" applyProtection="1">
      <alignment horizontal="distributed" vertical="center"/>
      <protection/>
    </xf>
    <xf numFmtId="186" fontId="0" fillId="0" borderId="0" xfId="0" applyNumberFormat="1" applyFont="1" applyFill="1" applyBorder="1" applyAlignment="1" applyProtection="1" quotePrefix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/>
      <protection/>
    </xf>
    <xf numFmtId="176" fontId="0" fillId="0" borderId="0" xfId="0" applyNumberFormat="1" applyFont="1" applyAlignment="1" applyProtection="1">
      <alignment horizontal="distributed" vertical="center"/>
      <protection/>
    </xf>
    <xf numFmtId="184" fontId="0" fillId="0" borderId="0" xfId="0" applyNumberForma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 quotePrefix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190" fontId="0" fillId="0" borderId="0" xfId="0" applyNumberFormat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6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186" fontId="0" fillId="0" borderId="0" xfId="0" applyNumberFormat="1" applyFont="1" applyFill="1" applyBorder="1" applyAlignment="1" applyProtection="1">
      <alignment horizontal="distributed" vertical="center"/>
      <protection/>
    </xf>
    <xf numFmtId="179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distributed" vertical="center"/>
      <protection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0" fontId="0" fillId="34" borderId="10" xfId="0" applyFill="1" applyBorder="1" applyAlignment="1" applyProtection="1">
      <alignment horizontal="distributed" vertical="center"/>
      <protection/>
    </xf>
    <xf numFmtId="0" fontId="0" fillId="33" borderId="11" xfId="0" applyFont="1" applyFill="1" applyBorder="1" applyAlignment="1" applyProtection="1">
      <alignment horizontal="distributed" vertical="center"/>
      <protection/>
    </xf>
    <xf numFmtId="0" fontId="0" fillId="33" borderId="12" xfId="0" applyFill="1" applyBorder="1" applyAlignment="1" applyProtection="1">
      <alignment horizontal="distributed" vertical="center"/>
      <protection/>
    </xf>
    <xf numFmtId="0" fontId="0" fillId="33" borderId="13" xfId="0" applyFill="1" applyBorder="1" applyAlignment="1" applyProtection="1">
      <alignment horizontal="distributed" vertical="center"/>
      <protection/>
    </xf>
    <xf numFmtId="205" fontId="14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distributed" vertical="center"/>
      <protection/>
    </xf>
    <xf numFmtId="0" fontId="0" fillId="33" borderId="16" xfId="0" applyFill="1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13" fillId="33" borderId="20" xfId="0" applyFont="1" applyFill="1" applyBorder="1" applyAlignment="1" applyProtection="1">
      <alignment horizontal="distributed" vertical="center"/>
      <protection/>
    </xf>
    <xf numFmtId="0" fontId="13" fillId="35" borderId="21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96" fontId="0" fillId="0" borderId="0" xfId="0" applyNumberFormat="1" applyAlignment="1" applyProtection="1">
      <alignment vertical="center"/>
      <protection/>
    </xf>
    <xf numFmtId="197" fontId="0" fillId="0" borderId="0" xfId="0" applyNumberFormat="1" applyAlignment="1" applyProtection="1">
      <alignment vertical="center"/>
      <protection/>
    </xf>
    <xf numFmtId="199" fontId="0" fillId="0" borderId="0" xfId="0" applyNumberFormat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182" fontId="61" fillId="35" borderId="22" xfId="0" applyNumberFormat="1" applyFont="1" applyFill="1" applyBorder="1" applyAlignment="1" applyProtection="1">
      <alignment horizontal="center" vertical="center"/>
      <protection locked="0"/>
    </xf>
    <xf numFmtId="233" fontId="24" fillId="34" borderId="23" xfId="0" applyNumberFormat="1" applyFont="1" applyFill="1" applyBorder="1" applyAlignment="1" applyProtection="1">
      <alignment horizontal="center" vertical="center" shrinkToFit="1"/>
      <protection/>
    </xf>
    <xf numFmtId="188" fontId="24" fillId="34" borderId="24" xfId="0" applyNumberFormat="1" applyFont="1" applyFill="1" applyBorder="1" applyAlignment="1" applyProtection="1">
      <alignment horizontal="center" vertical="center" shrinkToFit="1"/>
      <protection/>
    </xf>
    <xf numFmtId="232" fontId="24" fillId="34" borderId="24" xfId="0" applyNumberFormat="1" applyFont="1" applyFill="1" applyBorder="1" applyAlignment="1" applyProtection="1">
      <alignment horizontal="center" vertical="center" shrinkToFit="1"/>
      <protection/>
    </xf>
    <xf numFmtId="234" fontId="24" fillId="34" borderId="24" xfId="0" applyNumberFormat="1" applyFont="1" applyFill="1" applyBorder="1" applyAlignment="1" applyProtection="1">
      <alignment horizontal="center" vertical="center" shrinkToFit="1"/>
      <protection/>
    </xf>
    <xf numFmtId="235" fontId="24" fillId="34" borderId="25" xfId="0" applyNumberFormat="1" applyFont="1" applyFill="1" applyBorder="1" applyAlignment="1" applyProtection="1">
      <alignment horizontal="center" vertical="center" shrinkToFit="1"/>
      <protection/>
    </xf>
    <xf numFmtId="189" fontId="24" fillId="34" borderId="26" xfId="0" applyNumberFormat="1" applyFont="1" applyFill="1" applyBorder="1" applyAlignment="1" applyProtection="1">
      <alignment horizontal="center" vertical="center" shrinkToFit="1"/>
      <protection/>
    </xf>
    <xf numFmtId="236" fontId="24" fillId="34" borderId="27" xfId="0" applyNumberFormat="1" applyFont="1" applyFill="1" applyBorder="1" applyAlignment="1" applyProtection="1">
      <alignment horizontal="center" vertical="center" shrinkToFit="1"/>
      <protection/>
    </xf>
    <xf numFmtId="237" fontId="24" fillId="34" borderId="27" xfId="0" applyNumberFormat="1" applyFont="1" applyFill="1" applyBorder="1" applyAlignment="1" applyProtection="1">
      <alignment horizontal="center" vertical="center" shrinkToFit="1"/>
      <protection/>
    </xf>
    <xf numFmtId="238" fontId="24" fillId="34" borderId="27" xfId="0" applyNumberFormat="1" applyFont="1" applyFill="1" applyBorder="1" applyAlignment="1" applyProtection="1">
      <alignment horizontal="center" vertical="center" shrinkToFit="1"/>
      <protection/>
    </xf>
    <xf numFmtId="191" fontId="62" fillId="36" borderId="21" xfId="0" applyNumberFormat="1" applyFont="1" applyFill="1" applyBorder="1" applyAlignment="1" applyProtection="1">
      <alignment horizontal="center" vertical="center" shrinkToFit="1"/>
      <protection/>
    </xf>
    <xf numFmtId="188" fontId="62" fillId="36" borderId="21" xfId="0" applyNumberFormat="1" applyFont="1" applyFill="1" applyBorder="1" applyAlignment="1" applyProtection="1">
      <alignment horizontal="center" vertical="center" shrinkToFit="1"/>
      <protection/>
    </xf>
    <xf numFmtId="189" fontId="62" fillId="36" borderId="28" xfId="0" applyNumberFormat="1" applyFont="1" applyFill="1" applyBorder="1" applyAlignment="1" applyProtection="1">
      <alignment horizontal="center" vertical="center" shrinkToFit="1"/>
      <protection/>
    </xf>
    <xf numFmtId="205" fontId="24" fillId="0" borderId="29" xfId="0" applyNumberFormat="1" applyFont="1" applyFill="1" applyBorder="1" applyAlignment="1" applyProtection="1">
      <alignment horizontal="center" vertical="center" shrinkToFit="1"/>
      <protection/>
    </xf>
    <xf numFmtId="206" fontId="24" fillId="0" borderId="29" xfId="0" applyNumberFormat="1" applyFont="1" applyBorder="1" applyAlignment="1" applyProtection="1">
      <alignment horizontal="center" vertical="center" shrinkToFit="1"/>
      <protection/>
    </xf>
    <xf numFmtId="207" fontId="24" fillId="0" borderId="30" xfId="0" applyNumberFormat="1" applyFont="1" applyBorder="1" applyAlignment="1" applyProtection="1">
      <alignment horizontal="center" vertical="center" shrinkToFit="1"/>
      <protection/>
    </xf>
    <xf numFmtId="210" fontId="20" fillId="36" borderId="21" xfId="0" applyNumberFormat="1" applyFont="1" applyFill="1" applyBorder="1" applyAlignment="1" applyProtection="1">
      <alignment horizontal="center" vertical="center" shrinkToFit="1"/>
      <protection/>
    </xf>
    <xf numFmtId="186" fontId="20" fillId="36" borderId="21" xfId="0" applyNumberFormat="1" applyFont="1" applyFill="1" applyBorder="1" applyAlignment="1" applyProtection="1">
      <alignment horizontal="center" vertical="center" shrinkToFit="1"/>
      <protection/>
    </xf>
    <xf numFmtId="187" fontId="20" fillId="36" borderId="28" xfId="0" applyNumberFormat="1" applyFont="1" applyFill="1" applyBorder="1" applyAlignment="1" applyProtection="1">
      <alignment horizontal="center" vertical="center" shrinkToFit="1"/>
      <protection/>
    </xf>
    <xf numFmtId="211" fontId="24" fillId="0" borderId="29" xfId="0" applyNumberFormat="1" applyFont="1" applyFill="1" applyBorder="1" applyAlignment="1" applyProtection="1">
      <alignment horizontal="center" vertical="center" shrinkToFit="1"/>
      <protection/>
    </xf>
    <xf numFmtId="208" fontId="24" fillId="0" borderId="29" xfId="0" applyNumberFormat="1" applyFont="1" applyBorder="1" applyAlignment="1" applyProtection="1">
      <alignment horizontal="center" vertical="center" shrinkToFit="1"/>
      <protection/>
    </xf>
    <xf numFmtId="209" fontId="24" fillId="0" borderId="30" xfId="0" applyNumberFormat="1" applyFont="1" applyBorder="1" applyAlignment="1" applyProtection="1">
      <alignment horizontal="center" vertical="center" shrinkToFit="1"/>
      <protection/>
    </xf>
    <xf numFmtId="210" fontId="24" fillId="34" borderId="24" xfId="0" applyNumberFormat="1" applyFont="1" applyFill="1" applyBorder="1" applyAlignment="1" applyProtection="1">
      <alignment horizontal="center" vertical="center" shrinkToFit="1"/>
      <protection/>
    </xf>
    <xf numFmtId="186" fontId="24" fillId="34" borderId="24" xfId="0" applyNumberFormat="1" applyFont="1" applyFill="1" applyBorder="1" applyAlignment="1" applyProtection="1">
      <alignment horizontal="center" vertical="center" shrinkToFit="1"/>
      <protection/>
    </xf>
    <xf numFmtId="187" fontId="24" fillId="34" borderId="24" xfId="0" applyNumberFormat="1" applyFont="1" applyFill="1" applyBorder="1" applyAlignment="1" applyProtection="1">
      <alignment horizontal="center" vertical="center" shrinkToFit="1"/>
      <protection/>
    </xf>
    <xf numFmtId="212" fontId="24" fillId="34" borderId="24" xfId="0" applyNumberFormat="1" applyFont="1" applyFill="1" applyBorder="1" applyAlignment="1" applyProtection="1">
      <alignment horizontal="center" vertical="center" shrinkToFit="1"/>
      <protection/>
    </xf>
    <xf numFmtId="213" fontId="24" fillId="34" borderId="31" xfId="0" applyNumberFormat="1" applyFont="1" applyFill="1" applyBorder="1" applyAlignment="1" applyProtection="1">
      <alignment horizontal="center" vertical="center" shrinkToFit="1"/>
      <protection/>
    </xf>
    <xf numFmtId="214" fontId="24" fillId="34" borderId="27" xfId="0" applyNumberFormat="1" applyFont="1" applyFill="1" applyBorder="1" applyAlignment="1" applyProtection="1">
      <alignment horizontal="center" vertical="center" shrinkToFit="1"/>
      <protection/>
    </xf>
    <xf numFmtId="215" fontId="24" fillId="34" borderId="27" xfId="0" applyNumberFormat="1" applyFont="1" applyFill="1" applyBorder="1" applyAlignment="1" applyProtection="1">
      <alignment horizontal="center" vertical="center" shrinkToFit="1"/>
      <protection/>
    </xf>
    <xf numFmtId="216" fontId="24" fillId="34" borderId="27" xfId="0" applyNumberFormat="1" applyFont="1" applyFill="1" applyBorder="1" applyAlignment="1" applyProtection="1">
      <alignment horizontal="center" vertical="center" shrinkToFit="1"/>
      <protection/>
    </xf>
    <xf numFmtId="217" fontId="24" fillId="34" borderId="27" xfId="0" applyNumberFormat="1" applyFont="1" applyFill="1" applyBorder="1" applyAlignment="1" applyProtection="1">
      <alignment horizontal="center" vertical="center" shrinkToFit="1"/>
      <protection/>
    </xf>
    <xf numFmtId="218" fontId="24" fillId="34" borderId="27" xfId="0" applyNumberFormat="1" applyFont="1" applyFill="1" applyBorder="1" applyAlignment="1" applyProtection="1">
      <alignment horizontal="center" vertical="center" shrinkToFit="1"/>
      <protection/>
    </xf>
    <xf numFmtId="219" fontId="24" fillId="34" borderId="14" xfId="0" applyNumberFormat="1" applyFont="1" applyFill="1" applyBorder="1" applyAlignment="1" applyProtection="1">
      <alignment horizontal="center" vertical="center" shrinkToFi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distributed" vertical="center"/>
      <protection/>
    </xf>
    <xf numFmtId="0" fontId="11" fillId="33" borderId="34" xfId="0" applyFont="1" applyFill="1" applyBorder="1" applyAlignment="1" applyProtection="1">
      <alignment horizontal="distributed" vertical="center"/>
      <protection/>
    </xf>
    <xf numFmtId="0" fontId="11" fillId="33" borderId="35" xfId="0" applyFont="1" applyFill="1" applyBorder="1" applyAlignment="1" applyProtection="1">
      <alignment horizontal="distributed" vertical="center"/>
      <protection/>
    </xf>
    <xf numFmtId="0" fontId="11" fillId="33" borderId="36" xfId="0" applyFont="1" applyFill="1" applyBorder="1" applyAlignment="1" applyProtection="1">
      <alignment horizontal="distributed" vertical="center"/>
      <protection/>
    </xf>
    <xf numFmtId="0" fontId="11" fillId="33" borderId="37" xfId="0" applyFont="1" applyFill="1" applyBorder="1" applyAlignment="1" applyProtection="1">
      <alignment horizontal="distributed" vertical="center"/>
      <protection/>
    </xf>
    <xf numFmtId="0" fontId="11" fillId="33" borderId="38" xfId="0" applyFont="1" applyFill="1" applyBorder="1" applyAlignment="1" applyProtection="1">
      <alignment horizontal="distributed" vertical="center"/>
      <protection/>
    </xf>
    <xf numFmtId="0" fontId="11" fillId="33" borderId="39" xfId="0" applyFont="1" applyFill="1" applyBorder="1" applyAlignment="1" applyProtection="1">
      <alignment horizontal="distributed" vertical="center"/>
      <protection/>
    </xf>
    <xf numFmtId="0" fontId="5" fillId="33" borderId="40" xfId="0" applyFont="1" applyFill="1" applyBorder="1" applyAlignment="1" applyProtection="1">
      <alignment horizontal="distributed" vertical="center"/>
      <protection/>
    </xf>
    <xf numFmtId="0" fontId="5" fillId="33" borderId="41" xfId="0" applyFont="1" applyFill="1" applyBorder="1" applyAlignment="1" applyProtection="1">
      <alignment horizontal="distributed" vertical="center"/>
      <protection/>
    </xf>
    <xf numFmtId="0" fontId="5" fillId="34" borderId="41" xfId="0" applyFont="1" applyFill="1" applyBorder="1" applyAlignment="1" applyProtection="1">
      <alignment horizontal="distributed" vertical="center"/>
      <protection/>
    </xf>
    <xf numFmtId="0" fontId="5" fillId="33" borderId="16" xfId="0" applyFont="1" applyFill="1" applyBorder="1" applyAlignment="1" applyProtection="1">
      <alignment horizontal="distributed" vertical="center"/>
      <protection/>
    </xf>
    <xf numFmtId="0" fontId="5" fillId="34" borderId="10" xfId="0" applyFont="1" applyFill="1" applyBorder="1" applyAlignment="1" applyProtection="1">
      <alignment horizontal="distributed" vertical="center"/>
      <protection/>
    </xf>
    <xf numFmtId="0" fontId="16" fillId="33" borderId="20" xfId="0" applyFont="1" applyFill="1" applyBorder="1" applyAlignment="1" applyProtection="1">
      <alignment horizontal="distributed" vertical="center"/>
      <protection/>
    </xf>
    <xf numFmtId="0" fontId="16" fillId="35" borderId="21" xfId="0" applyFont="1" applyFill="1" applyBorder="1" applyAlignment="1" applyProtection="1">
      <alignment horizontal="distributed" vertical="center"/>
      <protection locked="0"/>
    </xf>
    <xf numFmtId="198" fontId="20" fillId="36" borderId="21" xfId="0" applyNumberFormat="1" applyFont="1" applyFill="1" applyBorder="1" applyAlignment="1" applyProtection="1">
      <alignment horizontal="center" vertical="center" shrinkToFit="1"/>
      <protection/>
    </xf>
    <xf numFmtId="195" fontId="20" fillId="36" borderId="21" xfId="0" applyNumberFormat="1" applyFont="1" applyFill="1" applyBorder="1" applyAlignment="1" applyProtection="1">
      <alignment horizontal="center" vertical="center" shrinkToFit="1"/>
      <protection/>
    </xf>
    <xf numFmtId="194" fontId="20" fillId="36" borderId="21" xfId="0" applyNumberFormat="1" applyFont="1" applyFill="1" applyBorder="1" applyAlignment="1" applyProtection="1">
      <alignment horizontal="center" vertical="center" shrinkToFit="1"/>
      <protection/>
    </xf>
    <xf numFmtId="178" fontId="11" fillId="0" borderId="0" xfId="0" applyNumberFormat="1" applyFont="1" applyFill="1" applyBorder="1" applyAlignment="1" applyProtection="1">
      <alignment horizontal="distributed" vertical="center"/>
      <protection/>
    </xf>
    <xf numFmtId="176" fontId="20" fillId="0" borderId="0" xfId="0" applyNumberFormat="1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11" fillId="33" borderId="42" xfId="0" applyFont="1" applyFill="1" applyBorder="1" applyAlignment="1" applyProtection="1">
      <alignment horizontal="distributed" vertical="center"/>
      <protection/>
    </xf>
    <xf numFmtId="0" fontId="11" fillId="33" borderId="43" xfId="0" applyFont="1" applyFill="1" applyBorder="1" applyAlignment="1" applyProtection="1">
      <alignment horizontal="distributed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distributed" vertical="center"/>
      <protection/>
    </xf>
    <xf numFmtId="226" fontId="24" fillId="34" borderId="27" xfId="0" applyNumberFormat="1" applyFont="1" applyFill="1" applyBorder="1" applyAlignment="1" applyProtection="1">
      <alignment horizontal="center" vertical="center" shrinkToFit="1"/>
      <protection/>
    </xf>
    <xf numFmtId="228" fontId="24" fillId="34" borderId="27" xfId="0" applyNumberFormat="1" applyFont="1" applyFill="1" applyBorder="1" applyAlignment="1" applyProtection="1">
      <alignment horizontal="center" vertical="center" shrinkToFit="1"/>
      <protection/>
    </xf>
    <xf numFmtId="0" fontId="5" fillId="33" borderId="13" xfId="0" applyFont="1" applyFill="1" applyBorder="1" applyAlignment="1" applyProtection="1">
      <alignment horizontal="distributed" vertical="center"/>
      <protection/>
    </xf>
    <xf numFmtId="0" fontId="5" fillId="33" borderId="44" xfId="0" applyFont="1" applyFill="1" applyBorder="1" applyAlignment="1" applyProtection="1">
      <alignment horizontal="distributed" vertical="center"/>
      <protection/>
    </xf>
    <xf numFmtId="0" fontId="5" fillId="34" borderId="12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45" xfId="0" applyFont="1" applyFill="1" applyBorder="1" applyAlignment="1" applyProtection="1">
      <alignment horizontal="distributed" vertical="center"/>
      <protection/>
    </xf>
    <xf numFmtId="0" fontId="5" fillId="34" borderId="46" xfId="0" applyFont="1" applyFill="1" applyBorder="1" applyAlignment="1" applyProtection="1">
      <alignment horizontal="distributed" vertical="center"/>
      <protection/>
    </xf>
    <xf numFmtId="204" fontId="20" fillId="36" borderId="28" xfId="0" applyNumberFormat="1" applyFont="1" applyFill="1" applyBorder="1" applyAlignment="1" applyProtection="1">
      <alignment horizontal="center" vertical="center" shrinkToFit="1"/>
      <protection/>
    </xf>
    <xf numFmtId="202" fontId="24" fillId="0" borderId="29" xfId="0" applyNumberFormat="1" applyFont="1" applyFill="1" applyBorder="1" applyAlignment="1" applyProtection="1">
      <alignment horizontal="center" vertical="center" shrinkToFit="1"/>
      <protection/>
    </xf>
    <xf numFmtId="201" fontId="24" fillId="0" borderId="29" xfId="0" applyNumberFormat="1" applyFont="1" applyBorder="1" applyAlignment="1" applyProtection="1">
      <alignment horizontal="center" vertical="center" shrinkToFit="1"/>
      <protection/>
    </xf>
    <xf numFmtId="200" fontId="24" fillId="0" borderId="29" xfId="0" applyNumberFormat="1" applyFont="1" applyBorder="1" applyAlignment="1" applyProtection="1">
      <alignment horizontal="center" vertical="center" shrinkToFit="1"/>
      <protection/>
    </xf>
    <xf numFmtId="203" fontId="24" fillId="0" borderId="30" xfId="0" applyNumberFormat="1" applyFont="1" applyBorder="1" applyAlignment="1" applyProtection="1">
      <alignment horizontal="center" vertical="center" shrinkToFit="1"/>
      <protection/>
    </xf>
    <xf numFmtId="220" fontId="24" fillId="34" borderId="24" xfId="0" applyNumberFormat="1" applyFont="1" applyFill="1" applyBorder="1" applyAlignment="1" applyProtection="1">
      <alignment horizontal="center" vertical="center" shrinkToFit="1"/>
      <protection/>
    </xf>
    <xf numFmtId="221" fontId="24" fillId="34" borderId="24" xfId="0" applyNumberFormat="1" applyFont="1" applyFill="1" applyBorder="1" applyAlignment="1" applyProtection="1">
      <alignment horizontal="center" vertical="center" shrinkToFit="1"/>
      <protection/>
    </xf>
    <xf numFmtId="222" fontId="24" fillId="34" borderId="24" xfId="0" applyNumberFormat="1" applyFont="1" applyFill="1" applyBorder="1" applyAlignment="1" applyProtection="1">
      <alignment horizontal="center" vertical="center" shrinkToFit="1"/>
      <protection/>
    </xf>
    <xf numFmtId="223" fontId="24" fillId="34" borderId="24" xfId="0" applyNumberFormat="1" applyFont="1" applyFill="1" applyBorder="1" applyAlignment="1" applyProtection="1">
      <alignment horizontal="center" vertical="center" shrinkToFit="1"/>
      <protection/>
    </xf>
    <xf numFmtId="224" fontId="24" fillId="34" borderId="31" xfId="0" applyNumberFormat="1" applyFont="1" applyFill="1" applyBorder="1" applyAlignment="1" applyProtection="1">
      <alignment horizontal="center" vertical="center" shrinkToFit="1"/>
      <protection/>
    </xf>
    <xf numFmtId="225" fontId="24" fillId="34" borderId="31" xfId="0" applyNumberFormat="1" applyFont="1" applyFill="1" applyBorder="1" applyAlignment="1" applyProtection="1">
      <alignment horizontal="center" vertical="center" shrinkToFit="1"/>
      <protection/>
    </xf>
    <xf numFmtId="231" fontId="24" fillId="34" borderId="27" xfId="0" applyNumberFormat="1" applyFont="1" applyFill="1" applyBorder="1" applyAlignment="1" applyProtection="1">
      <alignment horizontal="center" vertical="center" shrinkToFit="1"/>
      <protection/>
    </xf>
    <xf numFmtId="227" fontId="24" fillId="34" borderId="27" xfId="0" applyNumberFormat="1" applyFont="1" applyFill="1" applyBorder="1" applyAlignment="1" applyProtection="1">
      <alignment horizontal="center" vertical="center" shrinkToFit="1"/>
      <protection/>
    </xf>
    <xf numFmtId="229" fontId="24" fillId="34" borderId="27" xfId="0" applyNumberFormat="1" applyFont="1" applyFill="1" applyBorder="1" applyAlignment="1" applyProtection="1">
      <alignment horizontal="center" vertical="center" shrinkToFit="1"/>
      <protection/>
    </xf>
    <xf numFmtId="230" fontId="24" fillId="34" borderId="14" xfId="0" applyNumberFormat="1" applyFont="1" applyFill="1" applyBorder="1" applyAlignment="1" applyProtection="1">
      <alignment horizontal="center" vertical="center" shrinkToFit="1"/>
      <protection/>
    </xf>
    <xf numFmtId="178" fontId="11" fillId="33" borderId="38" xfId="0" applyNumberFormat="1" applyFont="1" applyFill="1" applyBorder="1" applyAlignment="1" applyProtection="1">
      <alignment horizontal="distributed" vertical="center"/>
      <protection/>
    </xf>
    <xf numFmtId="0" fontId="26" fillId="35" borderId="47" xfId="0" applyFont="1" applyFill="1" applyBorder="1" applyAlignment="1" applyProtection="1">
      <alignment horizontal="center"/>
      <protection locked="0"/>
    </xf>
    <xf numFmtId="0" fontId="26" fillId="35" borderId="48" xfId="0" applyFont="1" applyFill="1" applyBorder="1" applyAlignment="1" applyProtection="1">
      <alignment horizontal="center" vertical="top"/>
      <protection locked="0"/>
    </xf>
    <xf numFmtId="0" fontId="15" fillId="33" borderId="49" xfId="0" applyFont="1" applyFill="1" applyBorder="1" applyAlignment="1">
      <alignment horizontal="distributed" vertical="center"/>
    </xf>
    <xf numFmtId="0" fontId="15" fillId="33" borderId="50" xfId="0" applyFont="1" applyFill="1" applyBorder="1" applyAlignment="1">
      <alignment horizontal="distributed" vertical="center"/>
    </xf>
    <xf numFmtId="0" fontId="9" fillId="0" borderId="51" xfId="0" applyFont="1" applyBorder="1" applyAlignment="1" applyProtection="1">
      <alignment horizontal="distributed" vertical="center"/>
      <protection/>
    </xf>
    <xf numFmtId="0" fontId="0" fillId="0" borderId="52" xfId="0" applyBorder="1" applyAlignment="1" applyProtection="1">
      <alignment horizontal="distributed" vertical="center"/>
      <protection/>
    </xf>
    <xf numFmtId="0" fontId="0" fillId="0" borderId="53" xfId="0" applyBorder="1" applyAlignment="1" applyProtection="1">
      <alignment horizontal="distributed" vertical="center"/>
      <protection/>
    </xf>
    <xf numFmtId="0" fontId="11" fillId="37" borderId="54" xfId="0" applyFont="1" applyFill="1" applyBorder="1" applyAlignment="1" applyProtection="1">
      <alignment horizontal="distributed" vertical="center"/>
      <protection/>
    </xf>
    <xf numFmtId="0" fontId="11" fillId="37" borderId="55" xfId="0" applyFont="1" applyFill="1" applyBorder="1" applyAlignment="1" applyProtection="1">
      <alignment horizontal="distributed" vertical="center"/>
      <protection/>
    </xf>
    <xf numFmtId="0" fontId="0" fillId="37" borderId="41" xfId="0" applyFill="1" applyBorder="1" applyAlignment="1" applyProtection="1">
      <alignment horizontal="distributed" vertical="center"/>
      <protection/>
    </xf>
    <xf numFmtId="0" fontId="0" fillId="37" borderId="0" xfId="0" applyFill="1" applyBorder="1" applyAlignment="1" applyProtection="1">
      <alignment horizontal="distributed" vertical="center"/>
      <protection/>
    </xf>
    <xf numFmtId="0" fontId="0" fillId="37" borderId="56" xfId="0" applyFill="1" applyBorder="1" applyAlignment="1" applyProtection="1">
      <alignment horizontal="distributed" vertical="center"/>
      <protection/>
    </xf>
    <xf numFmtId="0" fontId="0" fillId="37" borderId="57" xfId="0" applyFill="1" applyBorder="1" applyAlignment="1" applyProtection="1">
      <alignment horizontal="distributed" vertical="center"/>
      <protection/>
    </xf>
    <xf numFmtId="0" fontId="0" fillId="0" borderId="58" xfId="0" applyFill="1" applyBorder="1" applyAlignment="1" applyProtection="1">
      <alignment horizontal="distributed" vertical="center"/>
      <protection/>
    </xf>
    <xf numFmtId="0" fontId="0" fillId="0" borderId="59" xfId="0" applyBorder="1" applyAlignment="1" applyProtection="1">
      <alignment horizontal="distributed" vertical="center"/>
      <protection/>
    </xf>
    <xf numFmtId="0" fontId="0" fillId="0" borderId="60" xfId="0" applyBorder="1" applyAlignment="1" applyProtection="1">
      <alignment horizontal="distributed" vertical="center"/>
      <protection/>
    </xf>
    <xf numFmtId="0" fontId="0" fillId="0" borderId="61" xfId="0" applyFill="1" applyBorder="1" applyAlignment="1" applyProtection="1">
      <alignment horizontal="distributed" vertical="center"/>
      <protection/>
    </xf>
    <xf numFmtId="0" fontId="0" fillId="0" borderId="62" xfId="0" applyBorder="1" applyAlignment="1" applyProtection="1">
      <alignment horizontal="distributed" vertical="center"/>
      <protection/>
    </xf>
    <xf numFmtId="0" fontId="0" fillId="0" borderId="63" xfId="0" applyBorder="1" applyAlignment="1" applyProtection="1">
      <alignment horizontal="distributed" vertical="center"/>
      <protection/>
    </xf>
    <xf numFmtId="0" fontId="11" fillId="37" borderId="64" xfId="0" applyFont="1" applyFill="1" applyBorder="1" applyAlignment="1" applyProtection="1">
      <alignment horizontal="distributed" vertical="center"/>
      <protection/>
    </xf>
    <xf numFmtId="0" fontId="11" fillId="37" borderId="57" xfId="0" applyFont="1" applyFill="1" applyBorder="1" applyAlignment="1" applyProtection="1">
      <alignment horizontal="distributed" vertical="center"/>
      <protection/>
    </xf>
    <xf numFmtId="0" fontId="24" fillId="0" borderId="65" xfId="0" applyFont="1" applyBorder="1" applyAlignment="1" applyProtection="1">
      <alignment horizontal="distributed" vertical="center"/>
      <protection/>
    </xf>
    <xf numFmtId="0" fontId="11" fillId="0" borderId="29" xfId="0" applyFont="1" applyBorder="1" applyAlignment="1" applyProtection="1">
      <alignment horizontal="distributed" vertical="center"/>
      <protection/>
    </xf>
    <xf numFmtId="0" fontId="9" fillId="37" borderId="66" xfId="0" applyFont="1" applyFill="1" applyBorder="1" applyAlignment="1" applyProtection="1">
      <alignment horizontal="distributed" vertical="center"/>
      <protection/>
    </xf>
    <xf numFmtId="0" fontId="0" fillId="37" borderId="67" xfId="0" applyFill="1" applyBorder="1" applyAlignment="1" applyProtection="1">
      <alignment horizontal="distributed" vertical="center"/>
      <protection/>
    </xf>
    <xf numFmtId="0" fontId="0" fillId="37" borderId="68" xfId="0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5" fillId="33" borderId="49" xfId="0" applyFont="1" applyFill="1" applyBorder="1" applyAlignment="1" applyProtection="1">
      <alignment horizontal="distributed" vertical="center"/>
      <protection/>
    </xf>
    <xf numFmtId="0" fontId="15" fillId="33" borderId="50" xfId="0" applyFont="1" applyFill="1" applyBorder="1" applyAlignment="1" applyProtection="1">
      <alignment horizontal="distributed" vertical="center"/>
      <protection/>
    </xf>
    <xf numFmtId="0" fontId="10" fillId="0" borderId="65" xfId="0" applyFont="1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4" fillId="37" borderId="66" xfId="0" applyFont="1" applyFill="1" applyBorder="1" applyAlignment="1" applyProtection="1">
      <alignment horizontal="distributed" vertical="center"/>
      <protection/>
    </xf>
    <xf numFmtId="0" fontId="9" fillId="33" borderId="69" xfId="0" applyFont="1" applyFill="1" applyBorder="1" applyAlignment="1" applyProtection="1">
      <alignment horizontal="distributed" vertical="center"/>
      <protection/>
    </xf>
    <xf numFmtId="0" fontId="63" fillId="0" borderId="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</xdr:row>
      <xdr:rowOff>0</xdr:rowOff>
    </xdr:from>
    <xdr:to>
      <xdr:col>1</xdr:col>
      <xdr:colOff>581025</xdr:colOff>
      <xdr:row>5</xdr:row>
      <xdr:rowOff>0</xdr:rowOff>
    </xdr:to>
    <xdr:sp>
      <xdr:nvSpPr>
        <xdr:cNvPr id="1" name="Line 26"/>
        <xdr:cNvSpPr>
          <a:spLocks/>
        </xdr:cNvSpPr>
      </xdr:nvSpPr>
      <xdr:spPr>
        <a:xfrm>
          <a:off x="476250" y="1362075"/>
          <a:ext cx="3905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19050</xdr:rowOff>
    </xdr:from>
    <xdr:to>
      <xdr:col>1</xdr:col>
      <xdr:colOff>571500</xdr:colOff>
      <xdr:row>5</xdr:row>
      <xdr:rowOff>19050</xdr:rowOff>
    </xdr:to>
    <xdr:sp>
      <xdr:nvSpPr>
        <xdr:cNvPr id="1" name="Line 26"/>
        <xdr:cNvSpPr>
          <a:spLocks/>
        </xdr:cNvSpPr>
      </xdr:nvSpPr>
      <xdr:spPr>
        <a:xfrm>
          <a:off x="466725" y="1485900"/>
          <a:ext cx="3905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0</xdr:rowOff>
    </xdr:from>
    <xdr:to>
      <xdr:col>1</xdr:col>
      <xdr:colOff>561975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57200" y="1524000"/>
          <a:ext cx="3905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S94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3.75390625" style="0" customWidth="1"/>
    <col min="2" max="2" width="9.625" style="0" customWidth="1"/>
    <col min="3" max="4" width="18.75390625" style="0" customWidth="1"/>
    <col min="5" max="8" width="22.625" style="0" customWidth="1"/>
    <col min="9" max="10" width="14.75390625" style="0" hidden="1" customWidth="1"/>
    <col min="11" max="14" width="12.75390625" style="0" customWidth="1"/>
    <col min="15" max="18" width="12.625" style="0" customWidth="1"/>
  </cols>
  <sheetData>
    <row r="1" ht="14.25" thickBot="1"/>
    <row r="2" spans="3:4" ht="30" customHeight="1" thickBot="1" thickTop="1">
      <c r="C2" s="184" t="s">
        <v>30</v>
      </c>
      <c r="D2" s="185"/>
    </row>
    <row r="3" spans="2:13" ht="3" customHeight="1" thickBot="1" thickTop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30" customHeight="1" thickBot="1" thickTop="1">
      <c r="B4" s="82">
        <f>B5/B6</f>
        <v>1</v>
      </c>
      <c r="C4" s="214" t="s">
        <v>92</v>
      </c>
      <c r="D4" s="80" t="s">
        <v>2</v>
      </c>
      <c r="E4" s="132" t="s">
        <v>72</v>
      </c>
      <c r="F4" s="132" t="s">
        <v>73</v>
      </c>
      <c r="G4" s="133" t="s">
        <v>74</v>
      </c>
      <c r="H4" s="22">
        <f>IF(D5="","",VLOOKUP(D5,$I$5:$J$23,2,FALSE))</f>
        <v>0.30303</v>
      </c>
      <c r="I4" s="23" t="s">
        <v>2</v>
      </c>
      <c r="J4" s="21"/>
      <c r="K4" s="21"/>
      <c r="L4" s="21"/>
      <c r="M4" s="21"/>
    </row>
    <row r="5" spans="2:13" ht="30" customHeight="1" thickBot="1" thickTop="1">
      <c r="B5" s="182">
        <v>1</v>
      </c>
      <c r="C5" s="99">
        <v>5</v>
      </c>
      <c r="D5" s="81" t="s">
        <v>0</v>
      </c>
      <c r="E5" s="115">
        <f>C5*H4*100*B4</f>
        <v>151.51500000000001</v>
      </c>
      <c r="F5" s="116">
        <f>C5*H4*B4</f>
        <v>1.5151500000000002</v>
      </c>
      <c r="G5" s="117">
        <f>C5*H4/1000*B4</f>
        <v>0.0015151500000000003</v>
      </c>
      <c r="H5" s="22"/>
      <c r="I5" s="24" t="s">
        <v>1</v>
      </c>
      <c r="J5" s="67">
        <v>0.01</v>
      </c>
      <c r="K5" s="21"/>
      <c r="L5" s="21"/>
      <c r="M5" s="21"/>
    </row>
    <row r="6" spans="2:13" ht="30" customHeight="1" thickBot="1" thickTop="1">
      <c r="B6" s="183">
        <v>1</v>
      </c>
      <c r="C6" s="203" t="s">
        <v>71</v>
      </c>
      <c r="D6" s="204"/>
      <c r="E6" s="118">
        <f>E5</f>
        <v>151.51500000000001</v>
      </c>
      <c r="F6" s="119">
        <f>F5</f>
        <v>1.5151500000000002</v>
      </c>
      <c r="G6" s="120">
        <f>G5</f>
        <v>0.0015151500000000003</v>
      </c>
      <c r="H6" s="21"/>
      <c r="I6" s="25" t="s">
        <v>4</v>
      </c>
      <c r="J6" s="65">
        <v>1</v>
      </c>
      <c r="K6" s="21"/>
      <c r="L6" s="21"/>
      <c r="M6" s="21"/>
    </row>
    <row r="7" spans="2:13" ht="3" customHeight="1" thickBot="1" thickTop="1">
      <c r="B7" s="21"/>
      <c r="C7" s="27"/>
      <c r="D7" s="27"/>
      <c r="E7" s="13"/>
      <c r="F7" s="14"/>
      <c r="G7" s="28"/>
      <c r="H7" s="28"/>
      <c r="I7" s="24" t="s">
        <v>12</v>
      </c>
      <c r="J7" s="66">
        <v>1000</v>
      </c>
      <c r="K7" s="21"/>
      <c r="L7" s="21"/>
      <c r="M7" s="21"/>
    </row>
    <row r="8" spans="1:16" ht="30" customHeight="1" thickTop="1">
      <c r="A8" s="79" t="s">
        <v>55</v>
      </c>
      <c r="B8" s="141" t="s">
        <v>2</v>
      </c>
      <c r="C8" s="134" t="s">
        <v>1</v>
      </c>
      <c r="D8" s="135" t="s">
        <v>75</v>
      </c>
      <c r="E8" s="135" t="s">
        <v>76</v>
      </c>
      <c r="F8" s="135" t="s">
        <v>77</v>
      </c>
      <c r="G8" s="136" t="s">
        <v>78</v>
      </c>
      <c r="H8" s="21"/>
      <c r="I8" s="25" t="s">
        <v>5</v>
      </c>
      <c r="J8" s="29">
        <v>0.0254</v>
      </c>
      <c r="K8" s="21"/>
      <c r="L8" s="30"/>
      <c r="M8" s="21"/>
      <c r="O8" s="9"/>
      <c r="P8" s="10"/>
    </row>
    <row r="9" spans="1:16" ht="24" customHeight="1" hidden="1">
      <c r="A9" s="79" t="s">
        <v>56</v>
      </c>
      <c r="B9" s="142"/>
      <c r="C9" s="22">
        <f>VLOOKUP(C8,$I$5:$J$23,2,FALSE)</f>
        <v>0.01</v>
      </c>
      <c r="D9" s="22">
        <f>VLOOKUP(D8,$I$5:$J$23,2,FALSE)</f>
        <v>1</v>
      </c>
      <c r="E9" s="22">
        <f>VLOOKUP(E8,$I$5:$J$23,2,FALSE)</f>
        <v>1000</v>
      </c>
      <c r="F9" s="22">
        <f>VLOOKUP(F8,$I$5:$J$23,2,FALSE)</f>
        <v>0.0254</v>
      </c>
      <c r="G9" s="22">
        <f>VLOOKUP(G8,$I$5:$J$23,2,FALSE)</f>
        <v>0.3048</v>
      </c>
      <c r="H9" s="21"/>
      <c r="I9" s="25"/>
      <c r="J9" s="29"/>
      <c r="K9" s="21"/>
      <c r="L9" s="30"/>
      <c r="M9" s="21"/>
      <c r="O9" s="9"/>
      <c r="P9" s="10"/>
    </row>
    <row r="10" spans="1:16" ht="30" customHeight="1" thickBot="1">
      <c r="A10" s="79" t="s">
        <v>57</v>
      </c>
      <c r="B10" s="143" t="s">
        <v>53</v>
      </c>
      <c r="C10" s="121">
        <f>$F$5/C9</f>
        <v>151.51500000000001</v>
      </c>
      <c r="D10" s="122">
        <f>$F$5/D9</f>
        <v>1.5151500000000002</v>
      </c>
      <c r="E10" s="123">
        <f>$F$5/E9</f>
        <v>0.0015151500000000003</v>
      </c>
      <c r="F10" s="124">
        <f>$F$5/F9</f>
        <v>59.651574803149614</v>
      </c>
      <c r="G10" s="125">
        <f>$F$5/G9</f>
        <v>4.970964566929134</v>
      </c>
      <c r="H10" s="21"/>
      <c r="I10" s="25"/>
      <c r="J10" s="29"/>
      <c r="K10" s="21"/>
      <c r="L10" s="30"/>
      <c r="M10" s="21"/>
      <c r="O10" s="9"/>
      <c r="P10" s="10"/>
    </row>
    <row r="11" spans="1:19" ht="30" customHeight="1" thickTop="1">
      <c r="A11" s="79" t="s">
        <v>58</v>
      </c>
      <c r="B11" s="144" t="s">
        <v>2</v>
      </c>
      <c r="C11" s="140" t="s">
        <v>80</v>
      </c>
      <c r="D11" s="139" t="s">
        <v>79</v>
      </c>
      <c r="E11" s="139" t="s">
        <v>0</v>
      </c>
      <c r="F11" s="139" t="s">
        <v>11</v>
      </c>
      <c r="G11" s="138" t="s">
        <v>51</v>
      </c>
      <c r="H11" s="137" t="s">
        <v>52</v>
      </c>
      <c r="I11" s="25" t="s">
        <v>6</v>
      </c>
      <c r="J11" s="29">
        <v>0.3048</v>
      </c>
      <c r="K11" s="25"/>
      <c r="L11" s="25"/>
      <c r="M11" s="21"/>
      <c r="O11" s="11"/>
      <c r="P11" s="12"/>
      <c r="Q11" s="6"/>
      <c r="R11" s="6"/>
      <c r="S11" s="6"/>
    </row>
    <row r="12" spans="1:19" ht="24.75" customHeight="1" hidden="1">
      <c r="A12" s="79" t="s">
        <v>59</v>
      </c>
      <c r="B12" s="142"/>
      <c r="C12" s="22">
        <f aca="true" t="shared" si="0" ref="C12:H12">VLOOKUP(C11,$I$5:$J$23,2,FALSE)</f>
        <v>0.9144</v>
      </c>
      <c r="D12" s="22">
        <f t="shared" si="0"/>
        <v>1609.344</v>
      </c>
      <c r="E12" s="22">
        <f t="shared" si="0"/>
        <v>0.30303</v>
      </c>
      <c r="F12" s="22">
        <f t="shared" si="0"/>
        <v>1.81818</v>
      </c>
      <c r="G12" s="22">
        <f t="shared" si="0"/>
        <v>3927.2</v>
      </c>
      <c r="H12" s="22">
        <f t="shared" si="0"/>
        <v>1852</v>
      </c>
      <c r="I12" s="25"/>
      <c r="J12" s="29"/>
      <c r="K12" s="25"/>
      <c r="L12" s="25"/>
      <c r="M12" s="21"/>
      <c r="O12" s="11"/>
      <c r="P12" s="12"/>
      <c r="Q12" s="6"/>
      <c r="R12" s="6"/>
      <c r="S12" s="6"/>
    </row>
    <row r="13" spans="1:19" ht="30" customHeight="1" thickBot="1">
      <c r="A13" s="79" t="s">
        <v>60</v>
      </c>
      <c r="B13" s="145" t="s">
        <v>53</v>
      </c>
      <c r="C13" s="126">
        <f aca="true" t="shared" si="1" ref="C13:H13">$F$5/C12</f>
        <v>1.6569881889763782</v>
      </c>
      <c r="D13" s="127">
        <f t="shared" si="1"/>
        <v>0.0009414705619183967</v>
      </c>
      <c r="E13" s="128">
        <f t="shared" si="1"/>
        <v>5</v>
      </c>
      <c r="F13" s="129">
        <f t="shared" si="1"/>
        <v>0.8333333333333335</v>
      </c>
      <c r="G13" s="130">
        <f t="shared" si="1"/>
        <v>0.0003858092279486658</v>
      </c>
      <c r="H13" s="131">
        <f t="shared" si="1"/>
        <v>0.0008181155507559397</v>
      </c>
      <c r="I13" s="25"/>
      <c r="J13" s="29"/>
      <c r="K13" s="25"/>
      <c r="L13" s="25"/>
      <c r="M13" s="21"/>
      <c r="O13" s="11"/>
      <c r="P13" s="12"/>
      <c r="Q13" s="6"/>
      <c r="R13" s="6"/>
      <c r="S13" s="6"/>
    </row>
    <row r="14" spans="1:19" ht="24.75" customHeight="1" thickBot="1" thickTop="1">
      <c r="A14" s="79" t="s">
        <v>61</v>
      </c>
      <c r="B14" s="31"/>
      <c r="C14" s="32"/>
      <c r="D14" s="33"/>
      <c r="E14" s="16"/>
      <c r="F14" s="15"/>
      <c r="G14" s="15"/>
      <c r="H14" s="15"/>
      <c r="I14" s="25" t="s">
        <v>7</v>
      </c>
      <c r="J14" s="29">
        <v>0.9144</v>
      </c>
      <c r="K14" s="25"/>
      <c r="L14" s="25"/>
      <c r="M14" s="21"/>
      <c r="O14" s="11"/>
      <c r="P14" s="12"/>
      <c r="Q14" s="6"/>
      <c r="R14" s="6"/>
      <c r="S14" s="6"/>
    </row>
    <row r="15" spans="1:19" ht="30" customHeight="1" thickBot="1" thickTop="1">
      <c r="A15" s="79" t="s">
        <v>0</v>
      </c>
      <c r="B15" s="189" t="s">
        <v>13</v>
      </c>
      <c r="C15" s="190"/>
      <c r="D15" s="95"/>
      <c r="E15" s="17"/>
      <c r="F15" s="16"/>
      <c r="G15" s="15"/>
      <c r="H15" s="15"/>
      <c r="I15" s="34" t="s">
        <v>8</v>
      </c>
      <c r="J15" s="26">
        <v>1609.344</v>
      </c>
      <c r="K15" s="25"/>
      <c r="L15" s="25"/>
      <c r="M15" s="21"/>
      <c r="O15" s="11"/>
      <c r="P15" s="12"/>
      <c r="Q15" s="6"/>
      <c r="R15" s="6"/>
      <c r="S15" s="6"/>
    </row>
    <row r="16" spans="1:19" ht="30" customHeight="1" thickTop="1">
      <c r="A16" s="79" t="s">
        <v>54</v>
      </c>
      <c r="B16" s="191" t="s">
        <v>93</v>
      </c>
      <c r="C16" s="192"/>
      <c r="D16" s="193"/>
      <c r="E16" s="193"/>
      <c r="F16" s="193"/>
      <c r="G16" s="193"/>
      <c r="H16" s="194"/>
      <c r="I16" s="25" t="s">
        <v>3</v>
      </c>
      <c r="J16" s="65">
        <v>1852</v>
      </c>
      <c r="K16" s="25"/>
      <c r="L16" s="25"/>
      <c r="M16" s="21"/>
      <c r="O16" s="11"/>
      <c r="P16" s="12"/>
      <c r="Q16" s="6"/>
      <c r="R16" s="6"/>
      <c r="S16" s="6"/>
    </row>
    <row r="17" spans="1:19" ht="30" customHeight="1" thickBot="1">
      <c r="A17" s="79" t="s">
        <v>50</v>
      </c>
      <c r="B17" s="205" t="s">
        <v>94</v>
      </c>
      <c r="C17" s="206"/>
      <c r="D17" s="206"/>
      <c r="E17" s="206"/>
      <c r="F17" s="206"/>
      <c r="G17" s="206"/>
      <c r="H17" s="207"/>
      <c r="I17" s="25"/>
      <c r="J17" s="65"/>
      <c r="K17" s="25"/>
      <c r="L17" s="25"/>
      <c r="M17" s="21"/>
      <c r="O17" s="11"/>
      <c r="P17" s="12"/>
      <c r="Q17" s="6"/>
      <c r="R17" s="6"/>
      <c r="S17" s="6"/>
    </row>
    <row r="18" spans="1:19" ht="10.5" customHeight="1" thickTop="1">
      <c r="A18" s="79" t="s">
        <v>3</v>
      </c>
      <c r="B18" s="27"/>
      <c r="C18" s="27"/>
      <c r="D18" s="27"/>
      <c r="E18" s="27"/>
      <c r="F18" s="27"/>
      <c r="G18" s="27"/>
      <c r="H18" s="27"/>
      <c r="I18" s="25"/>
      <c r="J18" s="29"/>
      <c r="K18" s="25"/>
      <c r="L18" s="25"/>
      <c r="M18" s="21"/>
      <c r="O18" s="11"/>
      <c r="P18" s="12"/>
      <c r="Q18" s="6"/>
      <c r="R18" s="6"/>
      <c r="S18" s="6"/>
    </row>
    <row r="19" spans="1:19" ht="40.5" customHeight="1">
      <c r="A19" s="79"/>
      <c r="B19" s="215" t="s">
        <v>97</v>
      </c>
      <c r="C19" s="215"/>
      <c r="D19" s="215"/>
      <c r="E19" s="215"/>
      <c r="F19" s="215"/>
      <c r="G19" s="27"/>
      <c r="H19" s="27"/>
      <c r="I19" s="25"/>
      <c r="J19" s="29"/>
      <c r="K19" s="25"/>
      <c r="L19" s="25"/>
      <c r="M19" s="21"/>
      <c r="O19" s="11"/>
      <c r="P19" s="12"/>
      <c r="Q19" s="6"/>
      <c r="R19" s="6"/>
      <c r="S19" s="6"/>
    </row>
    <row r="20" spans="1:19" ht="10.5" customHeight="1" thickBot="1">
      <c r="A20" s="79"/>
      <c r="B20" s="27"/>
      <c r="C20" s="27"/>
      <c r="D20" s="27"/>
      <c r="E20" s="27"/>
      <c r="F20" s="27"/>
      <c r="G20" s="27"/>
      <c r="H20" s="27"/>
      <c r="I20" s="25"/>
      <c r="J20" s="29"/>
      <c r="K20" s="25"/>
      <c r="L20" s="25"/>
      <c r="M20" s="21"/>
      <c r="O20" s="11"/>
      <c r="P20" s="12"/>
      <c r="Q20" s="6"/>
      <c r="R20" s="6"/>
      <c r="S20" s="6"/>
    </row>
    <row r="21" spans="1:19" ht="30" customHeight="1" thickBot="1" thickTop="1">
      <c r="A21" s="1"/>
      <c r="B21" s="201" t="s">
        <v>16</v>
      </c>
      <c r="C21" s="202"/>
      <c r="D21" s="27"/>
      <c r="E21" s="27"/>
      <c r="F21" s="27"/>
      <c r="G21" s="27"/>
      <c r="H21" s="27"/>
      <c r="I21" s="25" t="s">
        <v>50</v>
      </c>
      <c r="J21" s="65">
        <v>3927.2</v>
      </c>
      <c r="K21" s="25"/>
      <c r="L21" s="25"/>
      <c r="M21" s="21"/>
      <c r="O21" s="11"/>
      <c r="P21" s="12"/>
      <c r="Q21" s="6"/>
      <c r="R21" s="6"/>
      <c r="S21" s="6"/>
    </row>
    <row r="22" spans="1:19" ht="30" customHeight="1" thickTop="1">
      <c r="A22" s="1"/>
      <c r="B22" s="195" t="s">
        <v>15</v>
      </c>
      <c r="C22" s="196"/>
      <c r="D22" s="196"/>
      <c r="E22" s="196"/>
      <c r="F22" s="196"/>
      <c r="G22" s="196"/>
      <c r="H22" s="197"/>
      <c r="I22" s="25" t="s">
        <v>10</v>
      </c>
      <c r="J22" s="29">
        <v>0.30303</v>
      </c>
      <c r="K22" s="34"/>
      <c r="L22" s="34"/>
      <c r="M22" s="21"/>
      <c r="O22" s="11"/>
      <c r="P22" s="12"/>
      <c r="Q22" s="6"/>
      <c r="R22" s="6"/>
      <c r="S22" s="6"/>
    </row>
    <row r="23" spans="1:19" ht="30" customHeight="1">
      <c r="A23" s="1"/>
      <c r="B23" s="198" t="s">
        <v>14</v>
      </c>
      <c r="C23" s="199"/>
      <c r="D23" s="199"/>
      <c r="E23" s="199"/>
      <c r="F23" s="199"/>
      <c r="G23" s="199"/>
      <c r="H23" s="200"/>
      <c r="I23" s="25" t="s">
        <v>9</v>
      </c>
      <c r="J23" s="29">
        <v>1.81818</v>
      </c>
      <c r="K23" s="25"/>
      <c r="L23" s="25"/>
      <c r="M23" s="21"/>
      <c r="O23" s="11"/>
      <c r="P23" s="12"/>
      <c r="Q23" s="6"/>
      <c r="R23" s="6"/>
      <c r="S23" s="6"/>
    </row>
    <row r="24" spans="1:19" ht="30" customHeight="1" thickBot="1">
      <c r="A24" s="1"/>
      <c r="B24" s="186" t="s">
        <v>17</v>
      </c>
      <c r="C24" s="187"/>
      <c r="D24" s="187"/>
      <c r="E24" s="187"/>
      <c r="F24" s="187"/>
      <c r="G24" s="187"/>
      <c r="H24" s="188"/>
      <c r="I24" s="86"/>
      <c r="J24" s="86"/>
      <c r="K24" s="25"/>
      <c r="L24" s="25"/>
      <c r="M24" s="21"/>
      <c r="O24" s="11"/>
      <c r="P24" s="12"/>
      <c r="Q24" s="6"/>
      <c r="R24" s="6"/>
      <c r="S24" s="6"/>
    </row>
    <row r="25" spans="1:19" ht="19.5" customHeight="1" thickTop="1">
      <c r="A25" s="1"/>
      <c r="B25" s="86"/>
      <c r="C25" s="87"/>
      <c r="D25" s="86"/>
      <c r="E25" s="86"/>
      <c r="F25" s="86"/>
      <c r="G25" s="86"/>
      <c r="H25" s="86"/>
      <c r="I25" s="86"/>
      <c r="J25" s="86"/>
      <c r="K25" s="3"/>
      <c r="L25" s="3"/>
      <c r="M25" s="21"/>
      <c r="O25" s="4"/>
      <c r="P25" s="5"/>
      <c r="Q25" s="6"/>
      <c r="R25" s="6"/>
      <c r="S25" s="6"/>
    </row>
    <row r="26" spans="2:19" ht="19.5" customHeight="1">
      <c r="B26" s="86"/>
      <c r="C26" s="86"/>
      <c r="D26" s="86"/>
      <c r="E26" s="86"/>
      <c r="F26" s="86"/>
      <c r="G26" s="86"/>
      <c r="H26" s="86"/>
      <c r="I26" s="86"/>
      <c r="J26" s="86"/>
      <c r="K26" s="36"/>
      <c r="L26" s="36"/>
      <c r="M26" s="36"/>
      <c r="N26" s="7"/>
      <c r="O26" s="7"/>
      <c r="P26" s="7"/>
      <c r="Q26" s="6"/>
      <c r="R26" s="6"/>
      <c r="S26" s="6"/>
    </row>
    <row r="27" spans="2:19" ht="19.5" customHeight="1">
      <c r="B27" s="87"/>
      <c r="C27" s="88"/>
      <c r="D27" s="88"/>
      <c r="E27" s="88"/>
      <c r="F27" s="88"/>
      <c r="G27" s="88"/>
      <c r="H27" s="88"/>
      <c r="I27" s="88"/>
      <c r="J27" s="88"/>
      <c r="K27" s="36"/>
      <c r="L27" s="36"/>
      <c r="M27" s="36"/>
      <c r="N27" s="7"/>
      <c r="O27" s="7"/>
      <c r="P27" s="7"/>
      <c r="Q27" s="6"/>
      <c r="R27" s="6"/>
      <c r="S27" s="6"/>
    </row>
    <row r="28" spans="2:19" ht="24.75" customHeight="1">
      <c r="B28" s="88"/>
      <c r="C28" s="88"/>
      <c r="D28" s="88"/>
      <c r="E28" s="88"/>
      <c r="F28" s="88"/>
      <c r="G28" s="88"/>
      <c r="H28" s="88"/>
      <c r="I28" s="88"/>
      <c r="J28" s="86"/>
      <c r="K28" s="36"/>
      <c r="L28" s="36"/>
      <c r="M28" s="36"/>
      <c r="N28" s="7"/>
      <c r="O28" s="7"/>
      <c r="P28" s="7"/>
      <c r="Q28" s="6"/>
      <c r="R28" s="6"/>
      <c r="S28" s="6"/>
    </row>
    <row r="29" spans="2:19" ht="24.75" customHeight="1">
      <c r="B29" s="35"/>
      <c r="C29" s="37"/>
      <c r="D29" s="38"/>
      <c r="E29" s="19"/>
      <c r="F29" s="18"/>
      <c r="G29" s="18"/>
      <c r="H29" s="18"/>
      <c r="I29" s="18"/>
      <c r="J29" s="18"/>
      <c r="K29" s="36"/>
      <c r="L29" s="36"/>
      <c r="M29" s="36"/>
      <c r="N29" s="7"/>
      <c r="O29" s="7"/>
      <c r="P29" s="7"/>
      <c r="Q29" s="6"/>
      <c r="R29" s="6"/>
      <c r="S29" s="6"/>
    </row>
    <row r="30" spans="2:19" ht="24.75" customHeight="1">
      <c r="B30" s="35"/>
      <c r="C30" s="37"/>
      <c r="D30" s="39"/>
      <c r="E30" s="18"/>
      <c r="F30" s="19"/>
      <c r="G30" s="18"/>
      <c r="H30" s="18"/>
      <c r="I30" s="18"/>
      <c r="J30" s="18"/>
      <c r="K30" s="36"/>
      <c r="L30" s="36"/>
      <c r="M30" s="36"/>
      <c r="N30" s="7"/>
      <c r="O30" s="7"/>
      <c r="P30" s="7"/>
      <c r="Q30" s="6"/>
      <c r="R30" s="6"/>
      <c r="S30" s="6"/>
    </row>
    <row r="31" spans="2:19" ht="24.75" customHeight="1">
      <c r="B31" s="35"/>
      <c r="C31" s="37"/>
      <c r="D31" s="39"/>
      <c r="E31" s="18"/>
      <c r="F31" s="18"/>
      <c r="G31" s="19"/>
      <c r="H31" s="18"/>
      <c r="I31" s="18"/>
      <c r="J31" s="18"/>
      <c r="K31" s="36"/>
      <c r="L31" s="36"/>
      <c r="M31" s="36"/>
      <c r="N31" s="7"/>
      <c r="O31" s="7"/>
      <c r="P31" s="7"/>
      <c r="Q31" s="6"/>
      <c r="R31" s="6"/>
      <c r="S31" s="6"/>
    </row>
    <row r="32" spans="2:19" ht="24.75" customHeight="1">
      <c r="B32" s="35"/>
      <c r="C32" s="37"/>
      <c r="D32" s="20"/>
      <c r="E32" s="18"/>
      <c r="F32" s="18"/>
      <c r="G32" s="18"/>
      <c r="H32" s="19"/>
      <c r="I32" s="18"/>
      <c r="J32" s="18"/>
      <c r="K32" s="36"/>
      <c r="L32" s="36"/>
      <c r="M32" s="36"/>
      <c r="N32" s="7"/>
      <c r="O32" s="7"/>
      <c r="P32" s="7"/>
      <c r="Q32" s="6"/>
      <c r="R32" s="6"/>
      <c r="S32" s="6"/>
    </row>
    <row r="33" spans="2:19" ht="24.75" customHeight="1">
      <c r="B33" s="35"/>
      <c r="C33" s="37"/>
      <c r="D33" s="39"/>
      <c r="E33" s="18"/>
      <c r="F33" s="18"/>
      <c r="G33" s="18"/>
      <c r="H33" s="18"/>
      <c r="I33" s="19"/>
      <c r="J33" s="18"/>
      <c r="K33" s="36"/>
      <c r="L33" s="8"/>
      <c r="M33" s="8"/>
      <c r="N33" s="7"/>
      <c r="O33" s="7"/>
      <c r="P33" s="7"/>
      <c r="Q33" s="6"/>
      <c r="R33" s="6"/>
      <c r="S33" s="6"/>
    </row>
    <row r="34" spans="2:19" ht="24.75" customHeight="1">
      <c r="B34" s="35"/>
      <c r="C34" s="37"/>
      <c r="D34" s="39"/>
      <c r="E34" s="18"/>
      <c r="F34" s="18"/>
      <c r="G34" s="18"/>
      <c r="H34" s="18"/>
      <c r="I34" s="18"/>
      <c r="J34" s="19"/>
      <c r="K34" s="36"/>
      <c r="L34" s="8"/>
      <c r="M34" s="8"/>
      <c r="N34" s="7"/>
      <c r="O34" s="7"/>
      <c r="P34" s="7"/>
      <c r="Q34" s="6"/>
      <c r="R34" s="6"/>
      <c r="S34" s="6"/>
    </row>
    <row r="35" spans="2:19" ht="19.5" customHeight="1">
      <c r="B35" s="21"/>
      <c r="C35" s="21"/>
      <c r="D35" s="96"/>
      <c r="E35" s="96"/>
      <c r="F35" s="96"/>
      <c r="G35" s="96"/>
      <c r="H35" s="96"/>
      <c r="I35" s="96"/>
      <c r="J35" s="96"/>
      <c r="K35" s="96"/>
      <c r="L35" s="7"/>
      <c r="M35" s="7"/>
      <c r="N35" s="7"/>
      <c r="O35" s="7"/>
      <c r="P35" s="7"/>
      <c r="Q35" s="6"/>
      <c r="R35" s="6"/>
      <c r="S35" s="6"/>
    </row>
    <row r="36" spans="2:16" ht="19.5" customHeight="1">
      <c r="B36" s="21"/>
      <c r="C36" s="21"/>
      <c r="D36" s="97"/>
      <c r="E36" s="97"/>
      <c r="F36" s="97"/>
      <c r="G36" s="97"/>
      <c r="H36" s="97"/>
      <c r="I36" s="97"/>
      <c r="J36" s="97"/>
      <c r="K36" s="97"/>
      <c r="L36" s="2"/>
      <c r="M36" s="2"/>
      <c r="N36" s="2"/>
      <c r="O36" s="2"/>
      <c r="P36" s="2"/>
    </row>
    <row r="37" spans="2:11" ht="19.5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2:11" ht="19.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2:11" ht="19.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2:11" ht="19.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2:11" ht="19.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2:11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9.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2:11" ht="13.5"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2:11" ht="13.5"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2:11" ht="13.5"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2:11" ht="13.5"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2:11" ht="13.5"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2:11" ht="13.5"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2:11" ht="13.5"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2:11" ht="13.5"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2:11" ht="13.5"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2:11" ht="13.5"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2:11" ht="13.5"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2:11" ht="13.5"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2:11" ht="13.5"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2:11" ht="13.5"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2:11" ht="13.5"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2:11" ht="13.5"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2:11" ht="13.5"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2:11" ht="13.5"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2:11" ht="13.5"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2:11" ht="13.5"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2:11" ht="13.5"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2:11" ht="13.5"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2:11" ht="13.5"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2:11" ht="13.5"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2:11" ht="13.5"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2:11" ht="13.5"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2:11" ht="13.5"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2:11" ht="13.5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2:11" ht="13.5"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2:11" ht="13.5"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2:11" ht="13.5"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2:11" ht="13.5"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2:11" ht="13.5"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2:11" ht="13.5"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2:11" ht="13.5"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2:11" ht="13.5"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2:11" ht="13.5"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2:11" ht="13.5"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2:11" ht="13.5"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2:11" ht="13.5"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2:11" ht="13.5"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2:11" ht="13.5"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2:11" ht="13.5"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2:11" ht="13.5"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2:11" ht="13.5"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2:11" ht="13.5"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2:11" ht="13.5">
      <c r="B94" s="21"/>
      <c r="C94" s="21"/>
      <c r="D94" s="21"/>
      <c r="E94" s="21"/>
      <c r="F94" s="21"/>
      <c r="G94" s="21"/>
      <c r="H94" s="21"/>
      <c r="I94" s="21"/>
      <c r="J94" s="21"/>
      <c r="K94" s="21"/>
    </row>
  </sheetData>
  <sheetProtection password="C791" sheet="1" objects="1" scenarios="1" selectLockedCells="1"/>
  <mergeCells count="10">
    <mergeCell ref="C2:D2"/>
    <mergeCell ref="B24:H24"/>
    <mergeCell ref="B15:C15"/>
    <mergeCell ref="B16:H16"/>
    <mergeCell ref="B22:H22"/>
    <mergeCell ref="B23:H23"/>
    <mergeCell ref="B21:C21"/>
    <mergeCell ref="C6:D6"/>
    <mergeCell ref="B17:H17"/>
    <mergeCell ref="B19:F19"/>
  </mergeCells>
  <dataValidations count="3">
    <dataValidation type="list" allowBlank="1" showInputMessage="1" showErrorMessage="1" sqref="D5">
      <formula1>$A$8:$A$18</formula1>
    </dataValidation>
    <dataValidation type="whole" operator="greaterThanOrEqual" allowBlank="1" showErrorMessage="1" errorTitle="１以上の数を入力してください" error="１以上の数を入力してください" sqref="B6">
      <formula1>1</formula1>
    </dataValidation>
    <dataValidation type="whole" operator="lessThan" allowBlank="1" showInputMessage="1" showErrorMessage="1" promptTitle="最大値" prompt="6より小さい整数を入力してください" errorTitle="最大値" error="6より小さい数を入力してください" sqref="C5">
      <formula1>6</formula1>
    </dataValidation>
  </dataValidations>
  <printOptions/>
  <pageMargins left="0.5905511811023623" right="0.3937007874015748" top="0.5905511811023623" bottom="0.7874015748031497" header="0.5118110236220472" footer="0.5118110236220472"/>
  <pageSetup orientation="landscape" paperSize="9" r:id="rId4"/>
  <headerFooter alignWithMargins="0">
    <oddFooter>&amp;C&amp;"HGPｺﾞｼｯｸE,ｴｸｽﾄﾗﾎﾞｰﾙド"エクセルサプリ
http://www.nextftp.com/Excelsupple/&amp;R&amp;"HGPｺﾞｼｯｸE,ｴｸｽﾄﾗﾎﾞｰﾙド"無断複製を禁ず&amp;D
ＴＮＵデータ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55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20.75390625" style="0" customWidth="1"/>
    <col min="4" max="4" width="18.75390625" style="0" customWidth="1"/>
    <col min="5" max="5" width="23.625" style="0" customWidth="1"/>
    <col min="6" max="8" width="20.625" style="0" customWidth="1"/>
    <col min="9" max="9" width="19.75390625" style="0" hidden="1" customWidth="1"/>
    <col min="10" max="10" width="16.75390625" style="0" hidden="1" customWidth="1"/>
    <col min="11" max="14" width="12.75390625" style="0" customWidth="1"/>
    <col min="15" max="18" width="12.625" style="0" customWidth="1"/>
  </cols>
  <sheetData>
    <row r="1" spans="2:13" ht="14.25" thickBo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ht="30" customHeight="1" thickBot="1" thickTop="1">
      <c r="B2" s="21"/>
      <c r="C2" s="209" t="s">
        <v>42</v>
      </c>
      <c r="D2" s="210"/>
      <c r="E2" s="22">
        <f>IF(D5="","",VLOOKUP(D5,$I$5:$J$20,2,FALSE))</f>
        <v>4046.8564224</v>
      </c>
      <c r="F2" s="21"/>
      <c r="G2" s="21"/>
      <c r="H2" s="21"/>
      <c r="I2" s="21"/>
      <c r="J2" s="21"/>
      <c r="K2" s="21"/>
      <c r="L2" s="21"/>
      <c r="M2" s="21"/>
    </row>
    <row r="3" spans="2:13" ht="2.25" customHeight="1" thickBot="1" thickTop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4.5" customHeight="1" thickBot="1" thickTop="1">
      <c r="A4" s="21"/>
      <c r="B4" s="82">
        <f>B5/B6</f>
        <v>1</v>
      </c>
      <c r="C4" s="214" t="s">
        <v>92</v>
      </c>
      <c r="D4" s="146" t="s">
        <v>2</v>
      </c>
      <c r="E4" s="132" t="s">
        <v>81</v>
      </c>
      <c r="F4" s="132" t="s">
        <v>82</v>
      </c>
      <c r="G4" s="132" t="s">
        <v>83</v>
      </c>
      <c r="H4" s="133" t="s">
        <v>84</v>
      </c>
      <c r="I4" s="23" t="s">
        <v>2</v>
      </c>
      <c r="J4" s="42" t="s">
        <v>31</v>
      </c>
      <c r="K4" s="21"/>
      <c r="L4" s="21"/>
      <c r="M4" s="21"/>
    </row>
    <row r="5" spans="1:13" ht="34.5" customHeight="1" thickBot="1" thickTop="1">
      <c r="A5" s="21"/>
      <c r="B5" s="182">
        <v>1</v>
      </c>
      <c r="C5" s="99">
        <v>4</v>
      </c>
      <c r="D5" s="147" t="s">
        <v>98</v>
      </c>
      <c r="E5" s="148">
        <f>C5*E2*10000*B4</f>
        <v>161874256.896</v>
      </c>
      <c r="F5" s="149">
        <f>C5*E2*B4</f>
        <v>16187.4256896</v>
      </c>
      <c r="G5" s="150">
        <f>C5*E2/J7*B4</f>
        <v>4896.696454730117</v>
      </c>
      <c r="H5" s="166">
        <f>C5*E2/J20*B4</f>
        <v>0.34621806629451396</v>
      </c>
      <c r="I5" s="24" t="s">
        <v>43</v>
      </c>
      <c r="J5" s="43">
        <v>1</v>
      </c>
      <c r="K5" s="21"/>
      <c r="L5" s="21"/>
      <c r="M5" s="21"/>
    </row>
    <row r="6" spans="1:13" ht="34.5" customHeight="1" thickBot="1" thickTop="1">
      <c r="A6" s="21"/>
      <c r="B6" s="183">
        <v>1</v>
      </c>
      <c r="C6" s="203" t="s">
        <v>71</v>
      </c>
      <c r="D6" s="204"/>
      <c r="E6" s="167">
        <f>E5</f>
        <v>161874256.896</v>
      </c>
      <c r="F6" s="168">
        <f>F5</f>
        <v>16187.4256896</v>
      </c>
      <c r="G6" s="169">
        <f>G5</f>
        <v>4896.696454730117</v>
      </c>
      <c r="H6" s="170">
        <f>H5</f>
        <v>0.34621806629451396</v>
      </c>
      <c r="I6" s="25" t="s">
        <v>44</v>
      </c>
      <c r="J6" s="44">
        <v>1000000</v>
      </c>
      <c r="K6" s="21"/>
      <c r="L6" s="21"/>
      <c r="M6" s="21"/>
    </row>
    <row r="7" spans="1:13" ht="3" customHeight="1" thickBot="1" thickTop="1">
      <c r="A7" s="21"/>
      <c r="B7" s="21"/>
      <c r="C7" s="98"/>
      <c r="D7" s="98"/>
      <c r="E7" s="151"/>
      <c r="F7" s="152"/>
      <c r="G7" s="153"/>
      <c r="H7" s="153"/>
      <c r="I7" s="24" t="s">
        <v>32</v>
      </c>
      <c r="J7" s="62">
        <v>3.305785</v>
      </c>
      <c r="K7" s="21"/>
      <c r="L7" s="21"/>
      <c r="M7" s="21"/>
    </row>
    <row r="8" spans="1:16" ht="34.5" customHeight="1" thickTop="1">
      <c r="A8" s="91" t="s">
        <v>43</v>
      </c>
      <c r="B8" s="160" t="s">
        <v>2</v>
      </c>
      <c r="C8" s="154" t="s">
        <v>43</v>
      </c>
      <c r="D8" s="135" t="s">
        <v>44</v>
      </c>
      <c r="E8" s="135" t="s">
        <v>32</v>
      </c>
      <c r="F8" s="135" t="s">
        <v>49</v>
      </c>
      <c r="G8" s="155" t="s">
        <v>38</v>
      </c>
      <c r="H8" s="137" t="s">
        <v>36</v>
      </c>
      <c r="I8" s="52" t="s">
        <v>35</v>
      </c>
      <c r="J8" s="61">
        <v>99.17355</v>
      </c>
      <c r="K8" s="21"/>
      <c r="L8" s="45"/>
      <c r="M8" s="21"/>
      <c r="O8" s="46"/>
      <c r="P8" s="47"/>
    </row>
    <row r="9" spans="1:16" ht="30" customHeight="1" hidden="1">
      <c r="A9" s="91" t="s">
        <v>44</v>
      </c>
      <c r="B9" s="161"/>
      <c r="C9" s="156">
        <f aca="true" t="shared" si="0" ref="C9:H9">VLOOKUP(C8,$I$5:$J$20,2,FALSE)</f>
        <v>1</v>
      </c>
      <c r="D9" s="156">
        <f t="shared" si="0"/>
        <v>1000000</v>
      </c>
      <c r="E9" s="156">
        <f t="shared" si="0"/>
        <v>3.305785</v>
      </c>
      <c r="F9" s="156">
        <f t="shared" si="0"/>
        <v>99.17355</v>
      </c>
      <c r="G9" s="156">
        <f t="shared" si="0"/>
        <v>991.7355</v>
      </c>
      <c r="H9" s="156">
        <f t="shared" si="0"/>
        <v>9917.355</v>
      </c>
      <c r="I9" s="52"/>
      <c r="J9" s="61"/>
      <c r="K9" s="21"/>
      <c r="L9" s="45"/>
      <c r="M9" s="21"/>
      <c r="O9" s="46"/>
      <c r="P9" s="47"/>
    </row>
    <row r="10" spans="1:16" ht="34.5" customHeight="1" thickBot="1">
      <c r="A10" s="91" t="s">
        <v>32</v>
      </c>
      <c r="B10" s="162" t="s">
        <v>53</v>
      </c>
      <c r="C10" s="171">
        <f aca="true" t="shared" si="1" ref="C10:H10">$F$5/C9</f>
        <v>16187.4256896</v>
      </c>
      <c r="D10" s="172">
        <f t="shared" si="1"/>
        <v>0.0161874256896</v>
      </c>
      <c r="E10" s="173">
        <f t="shared" si="1"/>
        <v>4896.696454730117</v>
      </c>
      <c r="F10" s="174">
        <f t="shared" si="1"/>
        <v>163.22321515767055</v>
      </c>
      <c r="G10" s="175">
        <f t="shared" si="1"/>
        <v>16.322321515767058</v>
      </c>
      <c r="H10" s="176">
        <f t="shared" si="1"/>
        <v>1.6322321515767058</v>
      </c>
      <c r="I10" s="52"/>
      <c r="J10" s="61"/>
      <c r="K10" s="21"/>
      <c r="L10" s="45"/>
      <c r="M10" s="21"/>
      <c r="O10" s="46"/>
      <c r="P10" s="47"/>
    </row>
    <row r="11" spans="1:19" ht="34.5" customHeight="1">
      <c r="A11" s="91" t="s">
        <v>35</v>
      </c>
      <c r="B11" s="163" t="s">
        <v>2</v>
      </c>
      <c r="C11" s="140" t="s">
        <v>40</v>
      </c>
      <c r="D11" s="139" t="s">
        <v>85</v>
      </c>
      <c r="E11" s="139" t="s">
        <v>34</v>
      </c>
      <c r="F11" s="139" t="s">
        <v>41</v>
      </c>
      <c r="G11" s="139" t="s">
        <v>86</v>
      </c>
      <c r="H11" s="157" t="s">
        <v>87</v>
      </c>
      <c r="I11" s="24" t="s">
        <v>38</v>
      </c>
      <c r="J11" s="92">
        <v>991.7355</v>
      </c>
      <c r="K11" s="25"/>
      <c r="L11" s="25"/>
      <c r="M11" s="21"/>
      <c r="O11" s="48"/>
      <c r="P11" s="49"/>
      <c r="Q11" s="6"/>
      <c r="R11" s="6"/>
      <c r="S11" s="6"/>
    </row>
    <row r="12" spans="1:19" ht="30" customHeight="1" hidden="1">
      <c r="A12" s="91" t="s">
        <v>38</v>
      </c>
      <c r="B12" s="164"/>
      <c r="C12" s="156">
        <f aca="true" t="shared" si="2" ref="C12:H12">VLOOKUP(C11,$I$5:$J$20,2,FALSE)</f>
        <v>0.0006451</v>
      </c>
      <c r="D12" s="156">
        <f t="shared" si="2"/>
        <v>100</v>
      </c>
      <c r="E12" s="156">
        <f t="shared" si="2"/>
        <v>2589988.110336</v>
      </c>
      <c r="F12" s="156">
        <f t="shared" si="2"/>
        <v>0.83612736</v>
      </c>
      <c r="G12" s="156">
        <f t="shared" si="2"/>
        <v>4046.8564224</v>
      </c>
      <c r="H12" s="156">
        <f t="shared" si="2"/>
        <v>46755</v>
      </c>
      <c r="I12" s="24"/>
      <c r="J12" s="92"/>
      <c r="K12" s="25"/>
      <c r="L12" s="25"/>
      <c r="M12" s="21"/>
      <c r="O12" s="48"/>
      <c r="P12" s="49"/>
      <c r="Q12" s="6"/>
      <c r="R12" s="6"/>
      <c r="S12" s="6"/>
    </row>
    <row r="13" spans="1:19" ht="34.5" customHeight="1" thickBot="1">
      <c r="A13" s="91" t="s">
        <v>68</v>
      </c>
      <c r="B13" s="165" t="s">
        <v>53</v>
      </c>
      <c r="C13" s="158">
        <f aca="true" t="shared" si="3" ref="C13:H13">$F$5/C12</f>
        <v>25092893.64377616</v>
      </c>
      <c r="D13" s="177">
        <f t="shared" si="3"/>
        <v>161.87425689600002</v>
      </c>
      <c r="E13" s="178">
        <f t="shared" si="3"/>
        <v>0.00625</v>
      </c>
      <c r="F13" s="159">
        <f t="shared" si="3"/>
        <v>19360</v>
      </c>
      <c r="G13" s="179">
        <f t="shared" si="3"/>
        <v>4</v>
      </c>
      <c r="H13" s="180">
        <f t="shared" si="3"/>
        <v>0.34621806629451396</v>
      </c>
      <c r="I13" s="24"/>
      <c r="J13" s="92"/>
      <c r="K13" s="25"/>
      <c r="L13" s="25"/>
      <c r="M13" s="21"/>
      <c r="O13" s="48"/>
      <c r="P13" s="49"/>
      <c r="Q13" s="6"/>
      <c r="R13" s="6"/>
      <c r="S13" s="6"/>
    </row>
    <row r="14" spans="1:19" ht="24.75" customHeight="1" thickBot="1" thickTop="1">
      <c r="A14" s="91" t="s">
        <v>40</v>
      </c>
      <c r="B14" s="31"/>
      <c r="C14" s="32"/>
      <c r="D14" s="50"/>
      <c r="E14" s="16"/>
      <c r="F14" s="51"/>
      <c r="G14" s="51"/>
      <c r="H14" s="51"/>
      <c r="I14" s="25" t="s">
        <v>36</v>
      </c>
      <c r="J14" s="61">
        <v>9917.355</v>
      </c>
      <c r="K14" s="25"/>
      <c r="L14" s="25"/>
      <c r="M14" s="21"/>
      <c r="O14" s="48"/>
      <c r="P14" s="49"/>
      <c r="Q14" s="6"/>
      <c r="R14" s="6"/>
      <c r="S14" s="6"/>
    </row>
    <row r="15" spans="1:19" ht="34.5" customHeight="1" thickBot="1" thickTop="1">
      <c r="A15" s="91" t="s">
        <v>69</v>
      </c>
      <c r="B15" s="189" t="s">
        <v>13</v>
      </c>
      <c r="C15" s="190"/>
      <c r="D15" s="53"/>
      <c r="E15" s="54"/>
      <c r="F15" s="16"/>
      <c r="G15" s="51"/>
      <c r="H15" s="51"/>
      <c r="I15" s="24" t="s">
        <v>40</v>
      </c>
      <c r="J15" s="93">
        <v>0.0006451</v>
      </c>
      <c r="K15" s="25"/>
      <c r="L15" s="25"/>
      <c r="M15" s="21"/>
      <c r="O15" s="48"/>
      <c r="P15" s="49"/>
      <c r="Q15" s="6"/>
      <c r="R15" s="6"/>
      <c r="S15" s="6"/>
    </row>
    <row r="16" spans="1:19" ht="34.5" customHeight="1" thickTop="1">
      <c r="A16" s="91" t="s">
        <v>34</v>
      </c>
      <c r="B16" s="191" t="s">
        <v>93</v>
      </c>
      <c r="C16" s="192"/>
      <c r="D16" s="193"/>
      <c r="E16" s="193"/>
      <c r="F16" s="193"/>
      <c r="G16" s="193"/>
      <c r="H16" s="194"/>
      <c r="I16" s="24" t="s">
        <v>37</v>
      </c>
      <c r="J16" s="67">
        <v>100</v>
      </c>
      <c r="K16" s="25"/>
      <c r="L16" s="25"/>
      <c r="M16" s="21"/>
      <c r="O16" s="48"/>
      <c r="P16" s="49"/>
      <c r="Q16" s="6"/>
      <c r="R16" s="6"/>
      <c r="S16" s="6"/>
    </row>
    <row r="17" spans="1:19" ht="34.5" customHeight="1" thickBot="1">
      <c r="A17" s="91" t="s">
        <v>41</v>
      </c>
      <c r="B17" s="205" t="s">
        <v>95</v>
      </c>
      <c r="C17" s="206"/>
      <c r="D17" s="206"/>
      <c r="E17" s="206"/>
      <c r="F17" s="206"/>
      <c r="G17" s="206"/>
      <c r="H17" s="207"/>
      <c r="I17" s="25" t="s">
        <v>34</v>
      </c>
      <c r="J17" s="62">
        <v>2589988.110336</v>
      </c>
      <c r="K17" s="25"/>
      <c r="L17" s="25"/>
      <c r="M17" s="21"/>
      <c r="O17" s="48"/>
      <c r="P17" s="49"/>
      <c r="Q17" s="6"/>
      <c r="R17" s="6"/>
      <c r="S17" s="6"/>
    </row>
    <row r="18" spans="1:19" ht="24.75" customHeight="1" thickTop="1">
      <c r="A18" s="91" t="s">
        <v>33</v>
      </c>
      <c r="B18" s="208"/>
      <c r="C18" s="208"/>
      <c r="D18" s="27"/>
      <c r="E18" s="27"/>
      <c r="F18" s="27"/>
      <c r="G18" s="27"/>
      <c r="H18" s="27"/>
      <c r="I18" s="27" t="s">
        <v>41</v>
      </c>
      <c r="J18" s="94">
        <v>0.83612736</v>
      </c>
      <c r="K18" s="25"/>
      <c r="L18" s="25"/>
      <c r="M18" s="21"/>
      <c r="O18" s="48"/>
      <c r="P18" s="49"/>
      <c r="Q18" s="6"/>
      <c r="R18" s="6"/>
      <c r="S18" s="6"/>
    </row>
    <row r="19" spans="1:19" ht="24.75" customHeight="1">
      <c r="A19" s="91" t="s">
        <v>70</v>
      </c>
      <c r="B19" s="215" t="s">
        <v>97</v>
      </c>
      <c r="C19" s="215"/>
      <c r="D19" s="215"/>
      <c r="E19" s="215"/>
      <c r="F19" s="215"/>
      <c r="G19" s="27"/>
      <c r="H19" s="27"/>
      <c r="I19" s="24" t="s">
        <v>33</v>
      </c>
      <c r="J19" s="63">
        <v>4046.8564224</v>
      </c>
      <c r="K19" s="34"/>
      <c r="L19" s="34"/>
      <c r="M19" s="21"/>
      <c r="O19" s="48"/>
      <c r="P19" s="49"/>
      <c r="Q19" s="6"/>
      <c r="R19" s="6"/>
      <c r="S19" s="6"/>
    </row>
    <row r="20" spans="1:19" ht="24.75" customHeight="1">
      <c r="A20" s="27"/>
      <c r="B20" s="27"/>
      <c r="C20" s="27"/>
      <c r="D20" s="27"/>
      <c r="E20" s="27"/>
      <c r="F20" s="27"/>
      <c r="G20" s="27"/>
      <c r="H20" s="27"/>
      <c r="I20" s="64" t="s">
        <v>39</v>
      </c>
      <c r="J20" s="66">
        <v>46755</v>
      </c>
      <c r="K20" s="25"/>
      <c r="L20" s="25"/>
      <c r="M20" s="21"/>
      <c r="O20" s="48"/>
      <c r="P20" s="49"/>
      <c r="Q20" s="6"/>
      <c r="R20" s="6"/>
      <c r="S20" s="6"/>
    </row>
    <row r="21" spans="1:19" ht="24.75" customHeight="1">
      <c r="A21" s="27"/>
      <c r="B21" s="83"/>
      <c r="C21" s="27"/>
      <c r="D21" s="27"/>
      <c r="E21" s="27"/>
      <c r="F21" s="27"/>
      <c r="G21" s="27"/>
      <c r="H21" s="27"/>
      <c r="I21" s="21"/>
      <c r="J21" s="21"/>
      <c r="K21" s="25"/>
      <c r="L21" s="25"/>
      <c r="M21" s="21"/>
      <c r="O21" s="48"/>
      <c r="P21" s="49"/>
      <c r="Q21" s="6"/>
      <c r="R21" s="6"/>
      <c r="S21" s="6"/>
    </row>
    <row r="22" spans="1:19" ht="19.5" customHeight="1">
      <c r="A22" s="27"/>
      <c r="B22" s="84"/>
      <c r="C22" s="85"/>
      <c r="D22" s="84"/>
      <c r="E22" s="84"/>
      <c r="F22" s="84"/>
      <c r="G22" s="84"/>
      <c r="H22" s="84"/>
      <c r="I22" s="21"/>
      <c r="J22" s="21"/>
      <c r="K22" s="25"/>
      <c r="L22" s="25"/>
      <c r="M22" s="21"/>
      <c r="O22" s="55"/>
      <c r="P22" s="56"/>
      <c r="Q22" s="6"/>
      <c r="R22" s="6"/>
      <c r="S22" s="6"/>
    </row>
    <row r="23" spans="1:19" ht="19.5" customHeight="1">
      <c r="A23" s="21"/>
      <c r="B23" s="86"/>
      <c r="C23" s="86"/>
      <c r="D23" s="86"/>
      <c r="E23" s="86"/>
      <c r="F23" s="86"/>
      <c r="G23" s="86"/>
      <c r="H23" s="86"/>
      <c r="I23" s="86"/>
      <c r="J23" s="86"/>
      <c r="K23" s="57"/>
      <c r="L23" s="57"/>
      <c r="M23" s="57"/>
      <c r="N23" s="56"/>
      <c r="O23" s="56"/>
      <c r="P23" s="56"/>
      <c r="Q23" s="6"/>
      <c r="R23" s="6"/>
      <c r="S23" s="6"/>
    </row>
    <row r="24" spans="1:19" ht="19.5" customHeight="1">
      <c r="A24" s="21"/>
      <c r="B24" s="87"/>
      <c r="C24" s="88"/>
      <c r="D24" s="88"/>
      <c r="E24" s="88"/>
      <c r="F24" s="88"/>
      <c r="G24" s="88"/>
      <c r="H24" s="88"/>
      <c r="I24" s="88"/>
      <c r="J24" s="88"/>
      <c r="K24" s="57"/>
      <c r="L24" s="57"/>
      <c r="M24" s="57"/>
      <c r="N24" s="56"/>
      <c r="O24" s="56"/>
      <c r="P24" s="56"/>
      <c r="Q24" s="6"/>
      <c r="R24" s="6"/>
      <c r="S24" s="6"/>
    </row>
    <row r="25" spans="1:19" ht="24.75" customHeight="1">
      <c r="A25" s="21"/>
      <c r="B25" s="88"/>
      <c r="C25" s="88"/>
      <c r="D25" s="88"/>
      <c r="E25" s="88"/>
      <c r="F25" s="88"/>
      <c r="G25" s="88"/>
      <c r="H25" s="88"/>
      <c r="I25" s="88"/>
      <c r="J25" s="86"/>
      <c r="K25" s="57"/>
      <c r="L25" s="57"/>
      <c r="M25" s="57"/>
      <c r="N25" s="56"/>
      <c r="O25" s="56"/>
      <c r="P25" s="56"/>
      <c r="Q25" s="6"/>
      <c r="R25" s="6"/>
      <c r="S25" s="6"/>
    </row>
    <row r="26" spans="1:19" ht="24.75" customHeight="1">
      <c r="A26" s="21"/>
      <c r="B26" s="35"/>
      <c r="C26" s="37"/>
      <c r="D26" s="38"/>
      <c r="E26" s="19"/>
      <c r="F26" s="18"/>
      <c r="G26" s="18"/>
      <c r="H26" s="18"/>
      <c r="I26" s="18"/>
      <c r="J26" s="18"/>
      <c r="K26" s="57"/>
      <c r="L26" s="57"/>
      <c r="M26" s="57"/>
      <c r="N26" s="56"/>
      <c r="O26" s="56"/>
      <c r="P26" s="56"/>
      <c r="Q26" s="6"/>
      <c r="R26" s="6"/>
      <c r="S26" s="6"/>
    </row>
    <row r="27" spans="1:19" ht="24.75" customHeight="1">
      <c r="A27" s="21"/>
      <c r="B27" s="35"/>
      <c r="C27" s="37"/>
      <c r="D27" s="39"/>
      <c r="E27" s="18"/>
      <c r="F27" s="19"/>
      <c r="G27" s="18"/>
      <c r="H27" s="18"/>
      <c r="I27" s="18"/>
      <c r="J27" s="18"/>
      <c r="K27" s="57"/>
      <c r="L27" s="57"/>
      <c r="M27" s="57"/>
      <c r="N27" s="56"/>
      <c r="O27" s="56"/>
      <c r="P27" s="56"/>
      <c r="Q27" s="6"/>
      <c r="R27" s="6"/>
      <c r="S27" s="6"/>
    </row>
    <row r="28" spans="1:19" ht="24.75" customHeight="1">
      <c r="A28" s="21"/>
      <c r="B28" s="35"/>
      <c r="C28" s="37"/>
      <c r="D28" s="39"/>
      <c r="E28" s="18"/>
      <c r="F28" s="18"/>
      <c r="G28" s="19"/>
      <c r="H28" s="18"/>
      <c r="I28" s="18"/>
      <c r="J28" s="18"/>
      <c r="K28" s="57"/>
      <c r="L28" s="57"/>
      <c r="M28" s="57"/>
      <c r="N28" s="56"/>
      <c r="O28" s="56"/>
      <c r="P28" s="56"/>
      <c r="Q28" s="6"/>
      <c r="R28" s="6"/>
      <c r="S28" s="6"/>
    </row>
    <row r="29" spans="1:19" ht="24.75" customHeight="1">
      <c r="A29" s="21"/>
      <c r="B29" s="35"/>
      <c r="C29" s="37"/>
      <c r="D29" s="20"/>
      <c r="E29" s="18"/>
      <c r="F29" s="18"/>
      <c r="G29" s="18"/>
      <c r="H29" s="19"/>
      <c r="I29" s="18"/>
      <c r="J29" s="18"/>
      <c r="K29" s="57"/>
      <c r="L29" s="57"/>
      <c r="M29" s="57"/>
      <c r="N29" s="56"/>
      <c r="O29" s="56"/>
      <c r="P29" s="56"/>
      <c r="Q29" s="6"/>
      <c r="R29" s="6"/>
      <c r="S29" s="6"/>
    </row>
    <row r="30" spans="1:19" ht="24.75" customHeight="1">
      <c r="A30" s="21"/>
      <c r="B30" s="35"/>
      <c r="C30" s="37"/>
      <c r="D30" s="39"/>
      <c r="E30" s="18"/>
      <c r="F30" s="18"/>
      <c r="G30" s="18"/>
      <c r="H30" s="18"/>
      <c r="I30" s="19"/>
      <c r="J30" s="18"/>
      <c r="K30" s="57"/>
      <c r="L30" s="58"/>
      <c r="M30" s="58"/>
      <c r="N30" s="56"/>
      <c r="O30" s="56"/>
      <c r="P30" s="56"/>
      <c r="Q30" s="6"/>
      <c r="R30" s="6"/>
      <c r="S30" s="6"/>
    </row>
    <row r="31" spans="1:19" ht="24.75" customHeight="1">
      <c r="A31" s="21"/>
      <c r="B31" s="35"/>
      <c r="C31" s="37"/>
      <c r="D31" s="39"/>
      <c r="E31" s="18"/>
      <c r="F31" s="18"/>
      <c r="G31" s="18"/>
      <c r="H31" s="18"/>
      <c r="I31" s="18"/>
      <c r="J31" s="19"/>
      <c r="K31" s="57"/>
      <c r="L31" s="58"/>
      <c r="M31" s="58"/>
      <c r="N31" s="56"/>
      <c r="O31" s="56"/>
      <c r="P31" s="56"/>
      <c r="Q31" s="6"/>
      <c r="R31" s="6"/>
      <c r="S31" s="6"/>
    </row>
    <row r="32" spans="1:19" ht="19.5" customHeight="1">
      <c r="A32" s="21"/>
      <c r="B32" s="21"/>
      <c r="C32" s="21"/>
      <c r="D32" s="89"/>
      <c r="E32" s="89"/>
      <c r="F32" s="89"/>
      <c r="G32" s="89"/>
      <c r="H32" s="89"/>
      <c r="I32" s="89"/>
      <c r="J32" s="89"/>
      <c r="K32" s="89"/>
      <c r="L32" s="56"/>
      <c r="M32" s="56"/>
      <c r="N32" s="56"/>
      <c r="O32" s="56"/>
      <c r="P32" s="56"/>
      <c r="Q32" s="6"/>
      <c r="R32" s="6"/>
      <c r="S32" s="6"/>
    </row>
    <row r="33" spans="1:16" ht="19.5" customHeight="1">
      <c r="A33" s="21"/>
      <c r="B33" s="21"/>
      <c r="C33" s="21"/>
      <c r="D33" s="90"/>
      <c r="E33" s="90"/>
      <c r="F33" s="90"/>
      <c r="G33" s="90"/>
      <c r="H33" s="90"/>
      <c r="I33" s="90"/>
      <c r="J33" s="90"/>
      <c r="K33" s="90"/>
      <c r="L33" s="59"/>
      <c r="M33" s="59"/>
      <c r="N33" s="59"/>
      <c r="O33" s="59"/>
      <c r="P33" s="59"/>
    </row>
    <row r="34" spans="1:11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</sheetData>
  <sheetProtection password="C791" sheet="1" objects="1" scenarios="1" selectLockedCells="1"/>
  <mergeCells count="7">
    <mergeCell ref="B19:F19"/>
    <mergeCell ref="B18:C18"/>
    <mergeCell ref="C2:D2"/>
    <mergeCell ref="B15:C15"/>
    <mergeCell ref="B16:H16"/>
    <mergeCell ref="C6:D6"/>
    <mergeCell ref="B17:H17"/>
  </mergeCells>
  <dataValidations count="3">
    <dataValidation type="list" allowBlank="1" showInputMessage="1" showErrorMessage="1" sqref="D5">
      <formula1>$A$8:$A$19</formula1>
    </dataValidation>
    <dataValidation type="whole" operator="greaterThanOrEqual" allowBlank="1" showErrorMessage="1" errorTitle="１以上の数を入力してください" error="１以上の数を入力してください" sqref="B6">
      <formula1>1</formula1>
    </dataValidation>
    <dataValidation type="whole" operator="lessThan" allowBlank="1" showInputMessage="1" showErrorMessage="1" promptTitle="最大値" prompt="6より小さい整数を入力してください" errorTitle="最大値" error="6より小さい数を入力してください" sqref="C5">
      <formula1>6</formula1>
    </dataValidation>
  </dataValidations>
  <printOptions/>
  <pageMargins left="0.5905511811023623" right="0.5905511811023623" top="0.984251968503937" bottom="0.984251968503937" header="0.5118110236220472" footer="0.5118110236220472"/>
  <pageSetup orientation="landscape" paperSize="9" r:id="rId4"/>
  <headerFooter alignWithMargins="0">
    <oddFooter>&amp;C&amp;"HGPｺﾞｼｯｸE,ｴｸｽﾄﾗﾎﾞｰﾙド"エクセルサプリ
http://www.nextftp.com/Excelsupple/&amp;R&amp;"HGPｺﾞｼｯｸE,ｴｸｽﾄﾗﾎﾞｰﾙド"無断複製を禁ず&amp;D
ＴＮＵデータ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S63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20.625" style="0" customWidth="1"/>
    <col min="4" max="7" width="22.625" style="0" customWidth="1"/>
    <col min="8" max="8" width="15.625" style="0" customWidth="1"/>
    <col min="9" max="9" width="19.75390625" style="0" hidden="1" customWidth="1"/>
    <col min="10" max="10" width="10.75390625" style="0" hidden="1" customWidth="1"/>
    <col min="11" max="14" width="12.75390625" style="0" customWidth="1"/>
    <col min="15" max="18" width="12.625" style="0" customWidth="1"/>
  </cols>
  <sheetData>
    <row r="1" spans="2:13" ht="14.25" thickBo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ht="34.5" customHeight="1" thickBot="1" thickTop="1">
      <c r="B2" s="21"/>
      <c r="C2" s="209" t="s">
        <v>29</v>
      </c>
      <c r="D2" s="210"/>
      <c r="E2" s="21"/>
      <c r="F2" s="21"/>
      <c r="G2" s="21"/>
      <c r="H2" s="21"/>
      <c r="I2" s="21"/>
      <c r="J2" s="21"/>
      <c r="K2" s="21"/>
      <c r="L2" s="21"/>
      <c r="M2" s="21"/>
    </row>
    <row r="3" spans="2:13" ht="2.25" customHeight="1" thickBot="1" thickTop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34.5" customHeight="1" thickBot="1" thickTop="1">
      <c r="B4" s="82">
        <f>B5/B6</f>
        <v>1</v>
      </c>
      <c r="C4" s="214" t="s">
        <v>92</v>
      </c>
      <c r="D4" s="146" t="s">
        <v>2</v>
      </c>
      <c r="E4" s="132" t="s">
        <v>88</v>
      </c>
      <c r="F4" s="132" t="s">
        <v>89</v>
      </c>
      <c r="G4" s="133" t="s">
        <v>90</v>
      </c>
      <c r="H4" s="22">
        <f>IF(D5="","",VLOOKUP(D5,$I$5:$J$20,2,FALSE))</f>
        <v>31.1034768</v>
      </c>
      <c r="I4" s="23" t="s">
        <v>2</v>
      </c>
      <c r="J4" s="42" t="s">
        <v>18</v>
      </c>
      <c r="K4" s="21"/>
      <c r="L4" s="21"/>
      <c r="M4" s="21"/>
    </row>
    <row r="5" spans="2:13" ht="34.5" customHeight="1" thickBot="1" thickTop="1">
      <c r="B5" s="182">
        <v>1</v>
      </c>
      <c r="C5" s="99">
        <v>3</v>
      </c>
      <c r="D5" s="81" t="s">
        <v>91</v>
      </c>
      <c r="E5" s="109">
        <f>C5*H4*B4</f>
        <v>93.3104304</v>
      </c>
      <c r="F5" s="110">
        <f>C5*H4/1000*B4</f>
        <v>0.0933104304</v>
      </c>
      <c r="G5" s="111">
        <f>C5*H4/453.6*B4</f>
        <v>0.2057108253968254</v>
      </c>
      <c r="H5" s="21"/>
      <c r="I5" s="24" t="s">
        <v>47</v>
      </c>
      <c r="J5" s="43">
        <v>1</v>
      </c>
      <c r="K5" s="21"/>
      <c r="L5" s="21"/>
      <c r="M5" s="21"/>
    </row>
    <row r="6" spans="2:13" ht="34.5" customHeight="1" thickBot="1" thickTop="1">
      <c r="B6" s="183">
        <v>1</v>
      </c>
      <c r="C6" s="211" t="s">
        <v>71</v>
      </c>
      <c r="D6" s="212"/>
      <c r="E6" s="112">
        <f>E5</f>
        <v>93.3104304</v>
      </c>
      <c r="F6" s="113">
        <f>F5</f>
        <v>0.0933104304</v>
      </c>
      <c r="G6" s="114">
        <f>G5</f>
        <v>0.2057108253968254</v>
      </c>
      <c r="H6" s="21"/>
      <c r="I6" s="25" t="s">
        <v>48</v>
      </c>
      <c r="J6" s="44">
        <v>1000</v>
      </c>
      <c r="K6" s="21"/>
      <c r="L6" s="21"/>
      <c r="M6" s="21"/>
    </row>
    <row r="7" spans="2:13" ht="3" customHeight="1" thickBot="1" thickTop="1">
      <c r="B7" s="21"/>
      <c r="C7" s="27"/>
      <c r="D7" s="27"/>
      <c r="E7" s="34"/>
      <c r="F7" s="14"/>
      <c r="G7" s="28"/>
      <c r="H7" s="28"/>
      <c r="I7" s="24" t="s">
        <v>19</v>
      </c>
      <c r="J7" s="43">
        <v>3750</v>
      </c>
      <c r="K7" s="21"/>
      <c r="L7" s="21"/>
      <c r="M7" s="21"/>
    </row>
    <row r="8" spans="1:16" ht="34.5" customHeight="1" thickTop="1">
      <c r="A8" s="79" t="s">
        <v>62</v>
      </c>
      <c r="B8" s="71" t="s">
        <v>2</v>
      </c>
      <c r="C8" s="154" t="s">
        <v>45</v>
      </c>
      <c r="D8" s="135" t="s">
        <v>46</v>
      </c>
      <c r="E8" s="135" t="s">
        <v>19</v>
      </c>
      <c r="F8" s="135" t="s">
        <v>20</v>
      </c>
      <c r="G8" s="137" t="s">
        <v>21</v>
      </c>
      <c r="H8" s="21"/>
      <c r="I8" s="25" t="s">
        <v>20</v>
      </c>
      <c r="J8" s="60">
        <v>3.75</v>
      </c>
      <c r="K8" s="21"/>
      <c r="L8" s="45"/>
      <c r="M8" s="21"/>
      <c r="O8" s="46"/>
      <c r="P8" s="47"/>
    </row>
    <row r="9" spans="1:16" ht="24" customHeight="1" hidden="1">
      <c r="A9" s="79" t="s">
        <v>63</v>
      </c>
      <c r="B9" s="70"/>
      <c r="C9" s="22">
        <f>VLOOKUP(C8,$I$5:$J$20,2,FALSE)</f>
        <v>1</v>
      </c>
      <c r="D9" s="22">
        <f>VLOOKUP(D8,$I$5:$J$20,2,FALSE)</f>
        <v>1000</v>
      </c>
      <c r="E9" s="22">
        <f>VLOOKUP(E8,$I$5:$J$20,2,FALSE)</f>
        <v>3750</v>
      </c>
      <c r="F9" s="22">
        <f>VLOOKUP(F8,$I$5:$J$20,2,FALSE)</f>
        <v>3.75</v>
      </c>
      <c r="G9" s="22">
        <f>VLOOKUP(G8,$I$5:$J$20,2,FALSE)</f>
        <v>600</v>
      </c>
      <c r="H9" s="21"/>
      <c r="I9" s="25"/>
      <c r="J9" s="60"/>
      <c r="K9" s="21"/>
      <c r="L9" s="45"/>
      <c r="M9" s="21"/>
      <c r="O9" s="46"/>
      <c r="P9" s="47"/>
    </row>
    <row r="10" spans="1:16" ht="34.5" customHeight="1" thickBot="1">
      <c r="A10" s="79" t="s">
        <v>19</v>
      </c>
      <c r="B10" s="73" t="s">
        <v>53</v>
      </c>
      <c r="C10" s="100">
        <f>$E$5/C9</f>
        <v>93.3104304</v>
      </c>
      <c r="D10" s="101">
        <f>$E$5/D9</f>
        <v>0.0933104304</v>
      </c>
      <c r="E10" s="102">
        <f>$E$5/E9</f>
        <v>0.02488278144</v>
      </c>
      <c r="F10" s="103">
        <f>$E$5/F9</f>
        <v>24.88278144</v>
      </c>
      <c r="G10" s="104">
        <f>$E$5/G9</f>
        <v>0.155517384</v>
      </c>
      <c r="H10" s="21"/>
      <c r="I10" s="25"/>
      <c r="J10" s="60"/>
      <c r="K10" s="21"/>
      <c r="L10" s="45"/>
      <c r="M10" s="21"/>
      <c r="O10" s="46"/>
      <c r="P10" s="47"/>
    </row>
    <row r="11" spans="1:19" ht="34.5" customHeight="1">
      <c r="A11" s="79" t="s">
        <v>20</v>
      </c>
      <c r="B11" s="74" t="s">
        <v>2</v>
      </c>
      <c r="C11" s="140" t="s">
        <v>22</v>
      </c>
      <c r="D11" s="139" t="s">
        <v>23</v>
      </c>
      <c r="E11" s="181" t="s">
        <v>27</v>
      </c>
      <c r="F11" s="139" t="s">
        <v>24</v>
      </c>
      <c r="G11" s="69"/>
      <c r="H11" s="21"/>
      <c r="I11" s="24" t="s">
        <v>21</v>
      </c>
      <c r="J11" s="60">
        <v>600</v>
      </c>
      <c r="K11" s="25"/>
      <c r="L11" s="25"/>
      <c r="M11" s="21"/>
      <c r="O11" s="48"/>
      <c r="P11" s="49"/>
      <c r="Q11" s="6"/>
      <c r="R11" s="6"/>
      <c r="S11" s="6"/>
    </row>
    <row r="12" spans="1:19" ht="24.75" customHeight="1" hidden="1">
      <c r="A12" s="79" t="s">
        <v>21</v>
      </c>
      <c r="B12" s="75"/>
      <c r="C12" s="76">
        <f>VLOOKUP(C11,$I$5:$J$20,2,FALSE)</f>
        <v>453.59237</v>
      </c>
      <c r="D12" s="77">
        <f>VLOOKUP(D11,$I$5:$J$20,2,FALSE)</f>
        <v>28.349523125</v>
      </c>
      <c r="E12" s="77">
        <f>VLOOKUP(E11,$I$5:$J$20,2,FALSE)</f>
        <v>31.1034768</v>
      </c>
      <c r="F12" s="77">
        <f>VLOOKUP(F11,$I$5:$J$20,2,FALSE)</f>
        <v>0.2</v>
      </c>
      <c r="G12" s="78" t="e">
        <f>VLOOKUP(G11,$I$5:$J$20,2,FALSE)</f>
        <v>#N/A</v>
      </c>
      <c r="H12" s="21"/>
      <c r="I12" s="24"/>
      <c r="J12" s="60"/>
      <c r="K12" s="25"/>
      <c r="L12" s="25"/>
      <c r="M12" s="21"/>
      <c r="O12" s="48"/>
      <c r="P12" s="49"/>
      <c r="Q12" s="6"/>
      <c r="R12" s="6"/>
      <c r="S12" s="6"/>
    </row>
    <row r="13" spans="1:19" ht="34.5" customHeight="1" thickBot="1">
      <c r="A13" s="79" t="s">
        <v>64</v>
      </c>
      <c r="B13" s="68" t="s">
        <v>53</v>
      </c>
      <c r="C13" s="105">
        <f>$E$5/C12</f>
        <v>0.2057142857142857</v>
      </c>
      <c r="D13" s="106">
        <f>$E$5/D12</f>
        <v>3.2914285714285714</v>
      </c>
      <c r="E13" s="107">
        <f>$E$5/E12</f>
        <v>3</v>
      </c>
      <c r="F13" s="108">
        <f>$E$5/F12</f>
        <v>466.552152</v>
      </c>
      <c r="G13" s="72"/>
      <c r="H13" s="21"/>
      <c r="I13" s="24"/>
      <c r="J13" s="60"/>
      <c r="K13" s="25"/>
      <c r="L13" s="25"/>
      <c r="M13" s="21"/>
      <c r="O13" s="48"/>
      <c r="P13" s="49"/>
      <c r="Q13" s="6"/>
      <c r="R13" s="6"/>
      <c r="S13" s="6"/>
    </row>
    <row r="14" spans="1:19" ht="24.75" customHeight="1" thickBot="1" thickTop="1">
      <c r="A14" s="79" t="s">
        <v>65</v>
      </c>
      <c r="B14" s="31"/>
      <c r="C14" s="32"/>
      <c r="D14" s="50"/>
      <c r="E14" s="16"/>
      <c r="F14" s="51"/>
      <c r="G14" s="51"/>
      <c r="H14" s="51"/>
      <c r="I14" s="52" t="s">
        <v>25</v>
      </c>
      <c r="J14" s="60">
        <v>453.59237</v>
      </c>
      <c r="K14" s="25"/>
      <c r="L14" s="25"/>
      <c r="M14" s="21"/>
      <c r="O14" s="48"/>
      <c r="P14" s="49"/>
      <c r="Q14" s="6"/>
      <c r="R14" s="6"/>
      <c r="S14" s="6"/>
    </row>
    <row r="15" spans="1:19" ht="34.5" customHeight="1" thickBot="1" thickTop="1">
      <c r="A15" s="79" t="s">
        <v>66</v>
      </c>
      <c r="B15" s="189" t="s">
        <v>13</v>
      </c>
      <c r="C15" s="190"/>
      <c r="D15" s="53"/>
      <c r="E15" s="54"/>
      <c r="F15" s="16"/>
      <c r="G15" s="51"/>
      <c r="H15" s="51"/>
      <c r="I15" s="25" t="s">
        <v>26</v>
      </c>
      <c r="J15" s="60">
        <v>28.349523125</v>
      </c>
      <c r="K15" s="25"/>
      <c r="L15" s="25"/>
      <c r="M15" s="21"/>
      <c r="O15" s="48"/>
      <c r="P15" s="49"/>
      <c r="Q15" s="6"/>
      <c r="R15" s="6"/>
      <c r="S15" s="6"/>
    </row>
    <row r="16" spans="1:19" ht="34.5" customHeight="1" thickTop="1">
      <c r="A16" s="79" t="s">
        <v>67</v>
      </c>
      <c r="B16" s="191" t="s">
        <v>93</v>
      </c>
      <c r="C16" s="192"/>
      <c r="D16" s="193"/>
      <c r="E16" s="193"/>
      <c r="F16" s="193"/>
      <c r="G16" s="193"/>
      <c r="H16" s="194"/>
      <c r="I16" s="34" t="s">
        <v>27</v>
      </c>
      <c r="J16" s="60">
        <v>31.1034768</v>
      </c>
      <c r="K16" s="25"/>
      <c r="L16" s="25"/>
      <c r="M16" s="21"/>
      <c r="O16" s="48"/>
      <c r="P16" s="49"/>
      <c r="Q16" s="6"/>
      <c r="R16" s="6"/>
      <c r="S16" s="6"/>
    </row>
    <row r="17" spans="1:19" ht="34.5" customHeight="1" thickBot="1">
      <c r="A17" s="1"/>
      <c r="B17" s="213" t="s">
        <v>96</v>
      </c>
      <c r="C17" s="206"/>
      <c r="D17" s="206"/>
      <c r="E17" s="206"/>
      <c r="F17" s="206"/>
      <c r="G17" s="206"/>
      <c r="H17" s="207"/>
      <c r="I17" s="25" t="s">
        <v>28</v>
      </c>
      <c r="J17" s="44">
        <v>0.2</v>
      </c>
      <c r="K17" s="25"/>
      <c r="L17" s="25"/>
      <c r="M17" s="21"/>
      <c r="O17" s="48"/>
      <c r="P17" s="49"/>
      <c r="Q17" s="6"/>
      <c r="R17" s="6"/>
      <c r="S17" s="6"/>
    </row>
    <row r="18" spans="1:19" ht="24.75" customHeight="1" thickTop="1">
      <c r="A18" s="1"/>
      <c r="B18" s="208"/>
      <c r="C18" s="208"/>
      <c r="D18" s="27"/>
      <c r="E18" s="27"/>
      <c r="F18" s="27"/>
      <c r="G18" s="27"/>
      <c r="H18" s="27"/>
      <c r="I18" s="25"/>
      <c r="J18" s="44"/>
      <c r="K18" s="25"/>
      <c r="L18" s="25"/>
      <c r="M18" s="21"/>
      <c r="O18" s="48"/>
      <c r="P18" s="49"/>
      <c r="Q18" s="6"/>
      <c r="R18" s="6"/>
      <c r="S18" s="6"/>
    </row>
    <row r="19" spans="1:19" ht="24.75" customHeight="1">
      <c r="A19" s="1"/>
      <c r="B19" s="215" t="s">
        <v>97</v>
      </c>
      <c r="C19" s="215"/>
      <c r="D19" s="215"/>
      <c r="E19" s="215"/>
      <c r="F19" s="215"/>
      <c r="G19" s="27"/>
      <c r="H19" s="27"/>
      <c r="I19" s="25"/>
      <c r="J19" s="44"/>
      <c r="K19" s="34"/>
      <c r="L19" s="34"/>
      <c r="M19" s="21"/>
      <c r="O19" s="48"/>
      <c r="P19" s="49"/>
      <c r="Q19" s="6"/>
      <c r="R19" s="6"/>
      <c r="S19" s="6"/>
    </row>
    <row r="20" spans="1:19" ht="24.75" customHeight="1">
      <c r="A20" s="1"/>
      <c r="B20" s="27"/>
      <c r="C20" s="27"/>
      <c r="D20" s="27"/>
      <c r="E20" s="27"/>
      <c r="F20" s="27"/>
      <c r="G20" s="27"/>
      <c r="H20" s="27"/>
      <c r="I20" s="25"/>
      <c r="J20" s="44"/>
      <c r="K20" s="25"/>
      <c r="L20" s="25"/>
      <c r="M20" s="21"/>
      <c r="O20" s="48"/>
      <c r="P20" s="49"/>
      <c r="Q20" s="6"/>
      <c r="R20" s="6"/>
      <c r="S20" s="6"/>
    </row>
    <row r="21" spans="1:19" ht="24.75" customHeight="1">
      <c r="A21" s="1"/>
      <c r="B21" s="83"/>
      <c r="C21" s="27"/>
      <c r="D21" s="27"/>
      <c r="E21" s="27"/>
      <c r="F21" s="27"/>
      <c r="G21" s="27"/>
      <c r="H21" s="27"/>
      <c r="I21" s="40"/>
      <c r="J21" s="40"/>
      <c r="K21" s="25"/>
      <c r="L21" s="25"/>
      <c r="M21" s="21"/>
      <c r="O21" s="48"/>
      <c r="P21" s="49"/>
      <c r="Q21" s="6"/>
      <c r="R21" s="6"/>
      <c r="S21" s="6"/>
    </row>
    <row r="22" spans="1:19" ht="19.5" customHeight="1">
      <c r="A22" s="1"/>
      <c r="B22" s="84"/>
      <c r="C22" s="85"/>
      <c r="D22" s="84"/>
      <c r="E22" s="84"/>
      <c r="F22" s="84"/>
      <c r="G22" s="84"/>
      <c r="H22" s="84"/>
      <c r="I22" s="40"/>
      <c r="J22" s="40"/>
      <c r="K22" s="25"/>
      <c r="L22" s="25"/>
      <c r="M22" s="21"/>
      <c r="O22" s="55"/>
      <c r="P22" s="56"/>
      <c r="Q22" s="6"/>
      <c r="R22" s="6"/>
      <c r="S22" s="6"/>
    </row>
    <row r="23" spans="2:19" ht="19.5" customHeight="1">
      <c r="B23" s="86"/>
      <c r="C23" s="86"/>
      <c r="D23" s="86"/>
      <c r="E23" s="86"/>
      <c r="F23" s="86"/>
      <c r="G23" s="86"/>
      <c r="H23" s="86"/>
      <c r="I23" s="40"/>
      <c r="J23" s="40"/>
      <c r="K23" s="57"/>
      <c r="L23" s="57"/>
      <c r="M23" s="57"/>
      <c r="N23" s="56"/>
      <c r="O23" s="56"/>
      <c r="P23" s="56"/>
      <c r="Q23" s="6"/>
      <c r="R23" s="6"/>
      <c r="S23" s="6"/>
    </row>
    <row r="24" spans="2:19" ht="19.5" customHeight="1">
      <c r="B24" s="87"/>
      <c r="C24" s="88"/>
      <c r="D24" s="88"/>
      <c r="E24" s="88"/>
      <c r="F24" s="88"/>
      <c r="G24" s="88"/>
      <c r="H24" s="88"/>
      <c r="I24" s="41"/>
      <c r="J24" s="41"/>
      <c r="K24" s="57"/>
      <c r="L24" s="57"/>
      <c r="M24" s="57"/>
      <c r="N24" s="56"/>
      <c r="O24" s="56"/>
      <c r="P24" s="56"/>
      <c r="Q24" s="6"/>
      <c r="R24" s="6"/>
      <c r="S24" s="6"/>
    </row>
    <row r="25" spans="1:19" ht="24.75" customHeight="1">
      <c r="A25" s="21"/>
      <c r="B25" s="88"/>
      <c r="C25" s="88"/>
      <c r="D25" s="88"/>
      <c r="E25" s="88"/>
      <c r="F25" s="88"/>
      <c r="G25" s="88"/>
      <c r="H25" s="88"/>
      <c r="I25" s="88"/>
      <c r="J25" s="86"/>
      <c r="K25" s="57"/>
      <c r="L25" s="57"/>
      <c r="M25" s="57"/>
      <c r="N25" s="56"/>
      <c r="O25" s="56"/>
      <c r="P25" s="56"/>
      <c r="Q25" s="6"/>
      <c r="R25" s="6"/>
      <c r="S25" s="6"/>
    </row>
    <row r="26" spans="1:19" ht="24.75" customHeight="1">
      <c r="A26" s="21"/>
      <c r="B26" s="35"/>
      <c r="C26" s="37"/>
      <c r="D26" s="38"/>
      <c r="E26" s="19"/>
      <c r="F26" s="18"/>
      <c r="G26" s="18"/>
      <c r="H26" s="18"/>
      <c r="I26" s="18"/>
      <c r="J26" s="18"/>
      <c r="K26" s="57"/>
      <c r="L26" s="57"/>
      <c r="M26" s="57"/>
      <c r="N26" s="56"/>
      <c r="O26" s="56"/>
      <c r="P26" s="56"/>
      <c r="Q26" s="6"/>
      <c r="R26" s="6"/>
      <c r="S26" s="6"/>
    </row>
    <row r="27" spans="1:19" ht="24.75" customHeight="1">
      <c r="A27" s="21"/>
      <c r="B27" s="35"/>
      <c r="C27" s="37"/>
      <c r="D27" s="39"/>
      <c r="E27" s="18"/>
      <c r="F27" s="19"/>
      <c r="G27" s="18"/>
      <c r="H27" s="18"/>
      <c r="I27" s="18"/>
      <c r="J27" s="18"/>
      <c r="K27" s="57"/>
      <c r="L27" s="57"/>
      <c r="M27" s="57"/>
      <c r="N27" s="56"/>
      <c r="O27" s="56"/>
      <c r="P27" s="56"/>
      <c r="Q27" s="6"/>
      <c r="R27" s="6"/>
      <c r="S27" s="6"/>
    </row>
    <row r="28" spans="1:19" ht="24.75" customHeight="1">
      <c r="A28" s="21"/>
      <c r="B28" s="35"/>
      <c r="C28" s="37"/>
      <c r="D28" s="39"/>
      <c r="E28" s="18"/>
      <c r="F28" s="18"/>
      <c r="G28" s="19"/>
      <c r="H28" s="18"/>
      <c r="I28" s="18"/>
      <c r="J28" s="18"/>
      <c r="K28" s="57"/>
      <c r="L28" s="57"/>
      <c r="M28" s="57"/>
      <c r="N28" s="56"/>
      <c r="O28" s="56"/>
      <c r="P28" s="56"/>
      <c r="Q28" s="6"/>
      <c r="R28" s="6"/>
      <c r="S28" s="6"/>
    </row>
    <row r="29" spans="1:19" ht="24.75" customHeight="1">
      <c r="A29" s="21"/>
      <c r="B29" s="35"/>
      <c r="C29" s="37"/>
      <c r="D29" s="20"/>
      <c r="E29" s="18"/>
      <c r="F29" s="18"/>
      <c r="G29" s="18"/>
      <c r="H29" s="19"/>
      <c r="I29" s="18"/>
      <c r="J29" s="18"/>
      <c r="K29" s="57"/>
      <c r="L29" s="57"/>
      <c r="M29" s="57"/>
      <c r="N29" s="56"/>
      <c r="O29" s="56"/>
      <c r="P29" s="56"/>
      <c r="Q29" s="6"/>
      <c r="R29" s="6"/>
      <c r="S29" s="6"/>
    </row>
    <row r="30" spans="1:19" ht="24.75" customHeight="1">
      <c r="A30" s="21"/>
      <c r="B30" s="35"/>
      <c r="C30" s="37"/>
      <c r="D30" s="39"/>
      <c r="E30" s="18"/>
      <c r="F30" s="18"/>
      <c r="G30" s="18"/>
      <c r="H30" s="18"/>
      <c r="I30" s="19"/>
      <c r="J30" s="18"/>
      <c r="K30" s="57"/>
      <c r="L30" s="58"/>
      <c r="M30" s="58"/>
      <c r="N30" s="56"/>
      <c r="O30" s="56"/>
      <c r="P30" s="56"/>
      <c r="Q30" s="6"/>
      <c r="R30" s="6"/>
      <c r="S30" s="6"/>
    </row>
    <row r="31" spans="1:19" ht="24.75" customHeight="1">
      <c r="A31" s="21"/>
      <c r="B31" s="35"/>
      <c r="C31" s="37"/>
      <c r="D31" s="39"/>
      <c r="E31" s="18"/>
      <c r="F31" s="18"/>
      <c r="G31" s="18"/>
      <c r="H31" s="18"/>
      <c r="I31" s="18"/>
      <c r="J31" s="19"/>
      <c r="K31" s="57"/>
      <c r="L31" s="58"/>
      <c r="M31" s="58"/>
      <c r="N31" s="56"/>
      <c r="O31" s="56"/>
      <c r="P31" s="56"/>
      <c r="Q31" s="6"/>
      <c r="R31" s="6"/>
      <c r="S31" s="6"/>
    </row>
    <row r="32" spans="1:19" ht="19.5" customHeight="1">
      <c r="A32" s="21"/>
      <c r="B32" s="21"/>
      <c r="C32" s="21"/>
      <c r="D32" s="89"/>
      <c r="E32" s="89"/>
      <c r="F32" s="89"/>
      <c r="G32" s="89"/>
      <c r="H32" s="89"/>
      <c r="I32" s="89"/>
      <c r="J32" s="89"/>
      <c r="K32" s="89"/>
      <c r="L32" s="56"/>
      <c r="M32" s="56"/>
      <c r="N32" s="56"/>
      <c r="O32" s="56"/>
      <c r="P32" s="56"/>
      <c r="Q32" s="6"/>
      <c r="R32" s="6"/>
      <c r="S32" s="6"/>
    </row>
    <row r="33" spans="1:16" ht="19.5" customHeight="1">
      <c r="A33" s="21"/>
      <c r="B33" s="21"/>
      <c r="C33" s="21"/>
      <c r="D33" s="90"/>
      <c r="E33" s="90"/>
      <c r="F33" s="90"/>
      <c r="G33" s="90"/>
      <c r="H33" s="90"/>
      <c r="I33" s="90"/>
      <c r="J33" s="90"/>
      <c r="K33" s="90"/>
      <c r="L33" s="59"/>
      <c r="M33" s="59"/>
      <c r="N33" s="59"/>
      <c r="O33" s="59"/>
      <c r="P33" s="59"/>
    </row>
    <row r="34" spans="1:11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</sheetData>
  <sheetProtection password="C791" sheet="1" objects="1" scenarios="1" selectLockedCells="1"/>
  <mergeCells count="7">
    <mergeCell ref="B19:F19"/>
    <mergeCell ref="B18:C18"/>
    <mergeCell ref="C2:D2"/>
    <mergeCell ref="B15:C15"/>
    <mergeCell ref="B16:H16"/>
    <mergeCell ref="C6:D6"/>
    <mergeCell ref="B17:H17"/>
  </mergeCells>
  <dataValidations count="3">
    <dataValidation type="list" allowBlank="1" showInputMessage="1" showErrorMessage="1" sqref="D5">
      <formula1>$A$8:$A$16</formula1>
    </dataValidation>
    <dataValidation type="whole" operator="greaterThanOrEqual" allowBlank="1" showErrorMessage="1" errorTitle="１以上の数を入力してください" error="１以上の数を入力してください" sqref="B6">
      <formula1>1</formula1>
    </dataValidation>
    <dataValidation type="whole" operator="lessThan" allowBlank="1" showInputMessage="1" showErrorMessage="1" promptTitle="最大値" prompt="6より小さい整数を入力してください" errorTitle="最大値" error="6より小さい数を入力してください" sqref="C5">
      <formula1>6</formula1>
    </dataValidation>
  </dataValidations>
  <printOptions/>
  <pageMargins left="0.5905511811023623" right="0.5905511811023623" top="0.984251968503937" bottom="0.984251968503937" header="0.5118110236220472" footer="0.5118110236220472"/>
  <pageSetup orientation="landscape" paperSize="9" r:id="rId4"/>
  <headerFooter alignWithMargins="0">
    <oddFooter>&amp;C&amp;"HGPｺﾞｼｯｸE,ｴｸｽﾄﾗﾎﾞｰﾙド"エクセルサプリ
http://www.nextftp.com/Excelsupple/&amp;R&amp;"HGPｺﾞｼｯｸE,ｴｸｽﾄﾗﾎﾞｰﾙド"無断複製を禁ず&amp;D
ＴＮＵデータ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</Manager>
  <Company>ＴＮUパソコン教室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単位変換</dc:title>
  <dc:subject/>
  <dc:creator>中野・F</dc:creator>
  <cp:keywords/>
  <dc:description/>
  <cp:lastModifiedBy>文雄</cp:lastModifiedBy>
  <cp:lastPrinted>2009-04-23T12:34:32Z</cp:lastPrinted>
  <dcterms:created xsi:type="dcterms:W3CDTF">2002-06-15T18:44:38Z</dcterms:created>
  <dcterms:modified xsi:type="dcterms:W3CDTF">2010-04-05T13:33:53Z</dcterms:modified>
  <cp:category>早見表</cp:category>
  <cp:version/>
  <cp:contentType/>
  <cp:contentStatus/>
</cp:coreProperties>
</file>